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od 2019_2020\"/>
    </mc:Choice>
  </mc:AlternateContent>
  <bookViews>
    <workbookView xWindow="0" yWindow="0" windowWidth="17970" windowHeight="5685"/>
  </bookViews>
  <sheets>
    <sheet name="semestr I-IV" sheetId="1" r:id="rId1"/>
    <sheet name="Blok A, B,C" sheetId="3" r:id="rId2"/>
  </sheets>
  <calcPr calcId="152511"/>
</workbook>
</file>

<file path=xl/calcChain.xml><?xml version="1.0" encoding="utf-8"?>
<calcChain xmlns="http://schemas.openxmlformats.org/spreadsheetml/2006/main">
  <c r="D10" i="3" l="1"/>
  <c r="I10" i="3"/>
  <c r="J10" i="3"/>
  <c r="J5" i="1" l="1"/>
  <c r="J15" i="3"/>
  <c r="I15" i="3"/>
  <c r="J14" i="3"/>
  <c r="I14" i="3"/>
  <c r="J13" i="3"/>
  <c r="I13" i="3"/>
  <c r="J11" i="3"/>
  <c r="I11" i="3"/>
  <c r="D11" i="3"/>
  <c r="J9" i="3"/>
  <c r="I9" i="3"/>
  <c r="D9" i="3"/>
  <c r="J7" i="3"/>
  <c r="I7" i="3"/>
  <c r="D7" i="3"/>
  <c r="J6" i="3"/>
  <c r="I6" i="3"/>
  <c r="D6" i="3"/>
  <c r="J5" i="3"/>
  <c r="I5" i="3"/>
  <c r="D5" i="3"/>
  <c r="I33" i="1"/>
  <c r="J33" i="1"/>
  <c r="I9" i="1"/>
  <c r="J9" i="1"/>
  <c r="I34" i="1"/>
  <c r="J34" i="1"/>
  <c r="I35" i="1"/>
  <c r="J35" i="1"/>
  <c r="I36" i="1"/>
  <c r="J36" i="1"/>
  <c r="J32" i="1"/>
  <c r="I32" i="1"/>
  <c r="I24" i="1"/>
  <c r="I30" i="1" s="1"/>
  <c r="J24" i="1"/>
  <c r="I25" i="1"/>
  <c r="J25" i="1"/>
  <c r="I26" i="1"/>
  <c r="J26" i="1"/>
  <c r="I27" i="1"/>
  <c r="J27" i="1"/>
  <c r="I28" i="1"/>
  <c r="J28" i="1"/>
  <c r="I29" i="1"/>
  <c r="J29" i="1"/>
  <c r="J23" i="1"/>
  <c r="I23" i="1"/>
  <c r="I14" i="1"/>
  <c r="J14" i="1"/>
  <c r="I15" i="1"/>
  <c r="J15" i="1"/>
  <c r="I16" i="1"/>
  <c r="J16" i="1"/>
  <c r="I19" i="1"/>
  <c r="J19" i="1"/>
  <c r="I17" i="1"/>
  <c r="J17" i="1"/>
  <c r="I18" i="1"/>
  <c r="J18" i="1"/>
  <c r="I20" i="1"/>
  <c r="J20" i="1"/>
  <c r="I6" i="1"/>
  <c r="J6" i="1"/>
  <c r="I7" i="1"/>
  <c r="J7" i="1"/>
  <c r="I8" i="1"/>
  <c r="J8" i="1"/>
  <c r="I10" i="1"/>
  <c r="J10" i="1"/>
  <c r="I11" i="1"/>
  <c r="J11" i="1"/>
  <c r="I5" i="1"/>
  <c r="C38" i="1"/>
  <c r="D15" i="1"/>
  <c r="B21" i="1"/>
  <c r="D33" i="1"/>
  <c r="D9" i="1"/>
  <c r="D34" i="1"/>
  <c r="D35" i="1"/>
  <c r="D36" i="1"/>
  <c r="H30" i="1"/>
  <c r="G30" i="1"/>
  <c r="F30" i="1"/>
  <c r="E30" i="1"/>
  <c r="C30" i="1"/>
  <c r="B30" i="1"/>
  <c r="D29" i="1"/>
  <c r="D28" i="1"/>
  <c r="D27" i="1"/>
  <c r="D26" i="1"/>
  <c r="D25" i="1"/>
  <c r="D24" i="1"/>
  <c r="D23" i="1"/>
  <c r="B12" i="1"/>
  <c r="F38" i="1"/>
  <c r="G38" i="1"/>
  <c r="B38" i="1"/>
  <c r="F21" i="1"/>
  <c r="G21" i="1"/>
  <c r="D32" i="1"/>
  <c r="D20" i="1"/>
  <c r="C21" i="1"/>
  <c r="C12" i="1"/>
  <c r="H12" i="1"/>
  <c r="H21" i="1"/>
  <c r="F12" i="1"/>
  <c r="E38" i="1"/>
  <c r="D10" i="1"/>
  <c r="D6" i="1"/>
  <c r="D7" i="1"/>
  <c r="D11" i="1"/>
  <c r="D8" i="1"/>
  <c r="E12" i="1"/>
  <c r="G12" i="1"/>
  <c r="D14" i="1"/>
  <c r="D16" i="1"/>
  <c r="D19" i="1"/>
  <c r="D17" i="1"/>
  <c r="D18" i="1"/>
  <c r="E21" i="1"/>
  <c r="G39" i="1" l="1"/>
  <c r="H39" i="1"/>
  <c r="J30" i="1"/>
  <c r="D12" i="1"/>
  <c r="D38" i="1"/>
  <c r="I21" i="1"/>
  <c r="J12" i="1"/>
  <c r="J21" i="1"/>
  <c r="E39" i="1"/>
  <c r="F39" i="1"/>
  <c r="C39" i="1"/>
  <c r="B39" i="1"/>
  <c r="I12" i="1"/>
  <c r="J38" i="1"/>
  <c r="D21" i="1"/>
  <c r="D30" i="1"/>
  <c r="I38" i="1"/>
  <c r="D39" i="1" l="1"/>
  <c r="H40" i="1" s="1"/>
  <c r="F40" i="1" l="1"/>
  <c r="G40" i="1"/>
  <c r="E40" i="1"/>
</calcChain>
</file>

<file path=xl/sharedStrings.xml><?xml version="1.0" encoding="utf-8"?>
<sst xmlns="http://schemas.openxmlformats.org/spreadsheetml/2006/main" count="117" uniqueCount="63">
  <si>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</si>
  <si>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</si>
  <si>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</si>
  <si>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</si>
  <si>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</si>
  <si>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</si>
  <si>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</si>
  <si>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</si>
  <si>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</si>
  <si>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</si>
  <si>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</si>
  <si>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</si>
  <si>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</si>
  <si>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</si>
  <si>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Wykładów na zjazd</t>
  </si>
  <si>
    <t>Ćwiczeń na zjazd</t>
  </si>
  <si>
    <t>z</t>
  </si>
  <si>
    <t>e</t>
  </si>
  <si>
    <t>SEMESTR IV</t>
  </si>
  <si>
    <t>Ogółem godzin w semestrach 1-4</t>
  </si>
  <si>
    <t>Liczba zjazdów</t>
  </si>
  <si>
    <t>Prognozowanie i symulacja w przedsiębiorstwie</t>
  </si>
  <si>
    <t>Systemy wspomagania decyzji i zarządzania wiedzą</t>
  </si>
  <si>
    <t>Zarządzanie i komputerowe wspomaganie eksploatacji zakładów przemysłu spożywczego</t>
  </si>
  <si>
    <t>Ogrzewnictwo, wentylacja i klimatyzacja</t>
  </si>
  <si>
    <t>Analiza instrumentalna żywności</t>
  </si>
  <si>
    <t>Normalizacja w przemyśle spożywczym</t>
  </si>
  <si>
    <t>Bezpieczeństwo i ochrona żywności</t>
  </si>
  <si>
    <t>Ekstruzja surowców roślinnych</t>
  </si>
  <si>
    <t>Inżynieria przemysłu cukierniczego</t>
  </si>
  <si>
    <t>Inżynieria gastronomiczna</t>
  </si>
  <si>
    <t>Narzędzia analizy finansowej dla przedsiębiorstw</t>
  </si>
  <si>
    <t>Logistyka i transport żywności</t>
  </si>
  <si>
    <t>Organizacja systemów produkcyjnych 1</t>
  </si>
  <si>
    <t>Organizacja systemów produkcyjnych 2</t>
  </si>
  <si>
    <t>Seminarium dyplomowe 1</t>
  </si>
  <si>
    <t>Seminarium dyplomowe 2</t>
  </si>
  <si>
    <t>Zarządzanie produkcją żywności mrożonej</t>
  </si>
  <si>
    <t>Przedmiot  do wyboru blok B</t>
  </si>
  <si>
    <t>Przedmiot do wyboru - blok C</t>
  </si>
  <si>
    <t>Praca dyplomowa i egzamin dyplomowy</t>
  </si>
  <si>
    <t>Pozyskiwanie dotacji na działalność gospodarczą</t>
  </si>
  <si>
    <t>Wewnętrzny audytor systemów zarządzania jakością</t>
  </si>
  <si>
    <t>Komputerowe wspomaganie projektowania</t>
  </si>
  <si>
    <t>Biznesplan</t>
  </si>
  <si>
    <t>Produkcja żywności wygodnej</t>
  </si>
  <si>
    <t>Zarządzanie przedsiębiorstwem w praktyce - symulacyjne gry menedżerskie</t>
  </si>
  <si>
    <t>Projekty unijne i zarządzanie</t>
  </si>
  <si>
    <t>Metody i techniki zarządzania jakością</t>
  </si>
  <si>
    <t>Agrotechniczne i prawne podstawy nabywania i stosowania środków ochrony roślin</t>
  </si>
  <si>
    <t>SEMESTR I - Blok A</t>
  </si>
  <si>
    <t>SEMESTR III - Blok B</t>
  </si>
  <si>
    <t>SEMESTR IV - Blok C</t>
  </si>
  <si>
    <t>Ochrona własności przemysłowej</t>
  </si>
  <si>
    <t>Przedmiot do wyboru - blok A</t>
  </si>
  <si>
    <t>*Przedmioty humanistyczne i społeczne</t>
  </si>
  <si>
    <t>Zarządzanie projektem i innowacjami 1*</t>
  </si>
  <si>
    <t>Zarządzanie projektem i innowacjami 2*</t>
  </si>
  <si>
    <t>Zintegrowane systemy zarządzania*</t>
  </si>
  <si>
    <t>Zarządzanie strategiczne*</t>
  </si>
  <si>
    <t>Kierunek zarządzanie i inżynieria produkcji, specjalność zarządzanie i inżynieria przetwórstwa spożywczego. Studia niestacjonarne drugiego stopnia.
Zatwierdzony uchwałą Rady Wydziału dn., 26.04.2019 r. Obowiązuje studentów ropoczynajacych studia od I roku studiów                              w roku akademickim 2019/2020</t>
  </si>
  <si>
    <t xml:space="preserve">Język obcy </t>
  </si>
  <si>
    <t>Kierunek zarządzanie i inżynieria produkcji, specjalność zarządzanie i inżynieria przetwórstwa spożywczego.                    Studia niestacjonarne drugiego stopnia.
Zatwierdzony uchwałą Rady Wydziału dn., 26.04.2019 r. Obowiązuje studentów ropoczynajacych studia od I roku studiów                  w roku akademickim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</si>
</sst>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26" fillId="0" borderId="0"/>
    <xf numFmtId="0" fontId="26" fillId="0" borderId="0"/>
    <xf numFmtId="0" fontId="27" fillId="0" borderId="0"/>
    <xf numFmtId="164" fontId="1" fillId="0" borderId="0"/>
  </cellStyleXfs>
  <cellXfs count="131">
    <xf numFmtId="0" fontId="0" fillId="0" borderId="0" xfId="0"/>
    <xf numFmtId="0" fontId="6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/>
    <xf numFmtId="0" fontId="8" fillId="0" borderId="0" xfId="2" applyFont="1" applyFill="1"/>
    <xf numFmtId="0" fontId="9" fillId="0" borderId="0" xfId="2" applyFont="1" applyFill="1"/>
    <xf numFmtId="0" fontId="13" fillId="0" borderId="0" xfId="2" applyFont="1" applyFill="1"/>
    <xf numFmtId="0" fontId="6" fillId="0" borderId="1" xfId="2" applyNumberFormat="1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2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1" fontId="23" fillId="0" borderId="0" xfId="2" applyNumberFormat="1" applyFont="1" applyFill="1" applyBorder="1" applyAlignment="1">
      <alignment horizontal="center"/>
    </xf>
    <xf numFmtId="9" fontId="24" fillId="0" borderId="0" xfId="2" applyNumberFormat="1" applyFont="1" applyFill="1" applyBorder="1" applyAlignment="1">
      <alignment horizontal="center"/>
    </xf>
    <xf numFmtId="1" fontId="24" fillId="0" borderId="0" xfId="2" applyNumberFormat="1" applyFont="1" applyFill="1" applyBorder="1" applyAlignment="1">
      <alignment horizontal="center"/>
    </xf>
    <xf numFmtId="165" fontId="22" fillId="0" borderId="0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65" fontId="10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1" fontId="18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7" fillId="0" borderId="0" xfId="2" applyNumberFormat="1" applyFont="1" applyFill="1"/>
    <xf numFmtId="0" fontId="5" fillId="0" borderId="5" xfId="2" applyFont="1" applyFill="1" applyBorder="1" applyAlignment="1">
      <alignment horizontal="center" vertical="center"/>
    </xf>
    <xf numFmtId="1" fontId="5" fillId="0" borderId="5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/>
    </xf>
    <xf numFmtId="1" fontId="6" fillId="0" borderId="7" xfId="2" applyNumberFormat="1" applyFont="1" applyFill="1" applyBorder="1" applyAlignment="1">
      <alignment horizontal="center" vertical="center"/>
    </xf>
    <xf numFmtId="1" fontId="5" fillId="0" borderId="3" xfId="2" applyNumberFormat="1" applyFont="1" applyFill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/>
    </xf>
    <xf numFmtId="1" fontId="6" fillId="0" borderId="6" xfId="2" applyNumberFormat="1" applyFont="1" applyFill="1" applyBorder="1" applyAlignment="1">
      <alignment horizontal="center" vertical="center"/>
    </xf>
    <xf numFmtId="1" fontId="10" fillId="0" borderId="8" xfId="2" applyNumberFormat="1" applyFont="1" applyFill="1" applyBorder="1" applyAlignment="1">
      <alignment horizontal="center"/>
    </xf>
    <xf numFmtId="1" fontId="7" fillId="0" borderId="9" xfId="2" applyNumberFormat="1" applyFont="1" applyFill="1" applyBorder="1" applyAlignment="1">
      <alignment vertical="center"/>
    </xf>
    <xf numFmtId="0" fontId="8" fillId="0" borderId="6" xfId="2" applyFont="1" applyFill="1" applyBorder="1" applyAlignment="1">
      <alignment vertical="center"/>
    </xf>
    <xf numFmtId="1" fontId="17" fillId="0" borderId="6" xfId="2" applyNumberFormat="1" applyFont="1" applyFill="1" applyBorder="1" applyAlignment="1">
      <alignment horizontal="left" vertical="center"/>
    </xf>
    <xf numFmtId="1" fontId="10" fillId="0" borderId="3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6" fillId="0" borderId="0" xfId="2" applyFill="1"/>
    <xf numFmtId="0" fontId="26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26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6" fillId="0" borderId="6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28" fillId="0" borderId="10" xfId="4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28" fillId="0" borderId="7" xfId="4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12" fillId="0" borderId="6" xfId="2" applyFont="1" applyFill="1" applyBorder="1" applyAlignment="1">
      <alignment horizontal="right" vertical="center"/>
    </xf>
    <xf numFmtId="1" fontId="10" fillId="0" borderId="11" xfId="2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1" fontId="11" fillId="0" borderId="6" xfId="2" applyNumberFormat="1" applyFont="1" applyFill="1" applyBorder="1" applyAlignment="1">
      <alignment horizontal="center" vertical="center"/>
    </xf>
    <xf numFmtId="1" fontId="11" fillId="0" borderId="2" xfId="2" applyNumberFormat="1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right" vertical="center"/>
    </xf>
    <xf numFmtId="1" fontId="10" fillId="0" borderId="2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9" fillId="0" borderId="6" xfId="0" applyFont="1" applyFill="1" applyBorder="1"/>
    <xf numFmtId="1" fontId="11" fillId="0" borderId="7" xfId="2" applyNumberFormat="1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/>
    <xf numFmtId="0" fontId="10" fillId="0" borderId="14" xfId="2" applyFont="1" applyFill="1" applyBorder="1" applyAlignment="1">
      <alignment horizontal="center" vertical="center"/>
    </xf>
    <xf numFmtId="1" fontId="10" fillId="0" borderId="14" xfId="2" applyNumberFormat="1" applyFont="1" applyFill="1" applyBorder="1" applyAlignment="1">
      <alignment horizontal="center" vertical="center" wrapText="1"/>
    </xf>
    <xf numFmtId="164" fontId="10" fillId="0" borderId="14" xfId="5" applyFont="1" applyFill="1" applyBorder="1" applyAlignment="1" applyProtection="1">
      <alignment horizontal="center" vertical="center" textRotation="90" wrapText="1"/>
    </xf>
    <xf numFmtId="164" fontId="10" fillId="0" borderId="14" xfId="5" applyFont="1" applyFill="1" applyBorder="1" applyAlignment="1" applyProtection="1">
      <alignment horizontal="center" vertical="center" textRotation="90"/>
    </xf>
    <xf numFmtId="49" fontId="10" fillId="0" borderId="14" xfId="5" applyNumberFormat="1" applyFont="1" applyFill="1" applyBorder="1" applyAlignment="1" applyProtection="1">
      <alignment horizontal="center" vertical="center" textRotation="90" wrapText="1"/>
    </xf>
    <xf numFmtId="0" fontId="10" fillId="0" borderId="6" xfId="2" applyFont="1" applyFill="1" applyBorder="1" applyAlignment="1">
      <alignment vertical="center"/>
    </xf>
    <xf numFmtId="0" fontId="4" fillId="0" borderId="9" xfId="2" applyFont="1" applyFill="1" applyBorder="1" applyAlignment="1">
      <alignment horizontal="center"/>
    </xf>
    <xf numFmtId="0" fontId="6" fillId="2" borderId="6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28" fillId="0" borderId="6" xfId="4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vertical="center"/>
    </xf>
    <xf numFmtId="1" fontId="6" fillId="0" borderId="13" xfId="2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0" fontId="26" fillId="0" borderId="0" xfId="2" applyFill="1" applyBorder="1"/>
    <xf numFmtId="0" fontId="4" fillId="0" borderId="0" xfId="2" applyFont="1" applyFill="1" applyBorder="1"/>
    <xf numFmtId="0" fontId="8" fillId="0" borderId="0" xfId="2" applyFont="1" applyFill="1" applyBorder="1"/>
    <xf numFmtId="0" fontId="9" fillId="0" borderId="0" xfId="2" applyFont="1" applyFill="1" applyBorder="1"/>
    <xf numFmtId="0" fontId="13" fillId="0" borderId="0" xfId="2" applyFont="1" applyFill="1" applyBorder="1"/>
    <xf numFmtId="0" fontId="2" fillId="0" borderId="0" xfId="2" applyFont="1" applyFill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1" fontId="6" fillId="0" borderId="15" xfId="2" applyNumberFormat="1" applyFont="1" applyFill="1" applyBorder="1" applyAlignment="1">
      <alignment horizontal="center" vertical="center"/>
    </xf>
    <xf numFmtId="1" fontId="6" fillId="0" borderId="16" xfId="2" applyNumberFormat="1" applyFont="1" applyFill="1" applyBorder="1" applyAlignment="1">
      <alignment horizontal="center" vertical="center"/>
    </xf>
    <xf numFmtId="1" fontId="6" fillId="0" borderId="17" xfId="2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1" fontId="10" fillId="0" borderId="16" xfId="2" applyNumberFormat="1" applyFont="1" applyFill="1" applyBorder="1" applyAlignment="1">
      <alignment horizontal="center" vertical="center"/>
    </xf>
    <xf numFmtId="164" fontId="10" fillId="0" borderId="22" xfId="5" applyFont="1" applyFill="1" applyBorder="1" applyAlignment="1" applyProtection="1">
      <alignment horizontal="center" vertical="center" textRotation="90" wrapText="1"/>
    </xf>
    <xf numFmtId="0" fontId="6" fillId="0" borderId="2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6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1" fontId="11" fillId="0" borderId="5" xfId="2" applyNumberFormat="1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/>
    </xf>
    <xf numFmtId="0" fontId="17" fillId="0" borderId="20" xfId="2" applyFont="1" applyFill="1" applyBorder="1" applyAlignment="1">
      <alignment horizontal="center"/>
    </xf>
    <xf numFmtId="0" fontId="17" fillId="0" borderId="21" xfId="2" applyFont="1" applyFill="1" applyBorder="1" applyAlignment="1">
      <alignment horizontal="center"/>
    </xf>
    <xf numFmtId="1" fontId="17" fillId="0" borderId="23" xfId="2" applyNumberFormat="1" applyFont="1" applyFill="1" applyBorder="1" applyAlignment="1">
      <alignment horizontal="center" vertical="center" wrapText="1"/>
    </xf>
    <xf numFmtId="1" fontId="17" fillId="0" borderId="24" xfId="2" applyNumberFormat="1" applyFont="1" applyFill="1" applyBorder="1" applyAlignment="1">
      <alignment horizontal="center" vertical="center" wrapText="1"/>
    </xf>
    <xf numFmtId="1" fontId="17" fillId="0" borderId="11" xfId="2" applyNumberFormat="1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right" vertical="center"/>
    </xf>
    <xf numFmtId="0" fontId="4" fillId="0" borderId="6" xfId="2" applyFont="1" applyFill="1" applyBorder="1" applyAlignment="1">
      <alignment horizontal="right" vertical="center"/>
    </xf>
    <xf numFmtId="1" fontId="17" fillId="0" borderId="12" xfId="2" applyNumberFormat="1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0" fontId="17" fillId="0" borderId="13" xfId="2" applyFont="1" applyFill="1" applyBorder="1" applyAlignment="1">
      <alignment horizont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5" zoomScale="130" zoomScaleNormal="130" workbookViewId="0">
      <selection activeCell="C37" sqref="C37"/>
    </sheetView>
  </sheetViews>
  <sheetFormatPr defaultColWidth="13" defaultRowHeight="12.75" x14ac:dyDescent="0.2"/>
  <cols>
    <col min="1" max="1" width="46.7109375" style="48" customWidth="1"/>
    <col min="2" max="2" width="5.85546875" style="49" customWidth="1"/>
    <col min="3" max="8" width="5.85546875" style="22" customWidth="1"/>
    <col min="9" max="9" width="4.5703125" style="22" customWidth="1"/>
    <col min="10" max="10" width="4.85546875" style="50" customWidth="1"/>
    <col min="11" max="11" width="13" style="95"/>
    <col min="12" max="16384" width="13" style="46"/>
  </cols>
  <sheetData>
    <row r="1" spans="1:11" x14ac:dyDescent="0.2">
      <c r="A1" s="115" t="s">
        <v>10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1" ht="49.5" customHeight="1" x14ac:dyDescent="0.2">
      <c r="A2" s="118" t="s">
        <v>62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1" s="6" customFormat="1" ht="81" customHeight="1" x14ac:dyDescent="0.25">
      <c r="A3" s="79" t="s">
        <v>0</v>
      </c>
      <c r="B3" s="80" t="s">
        <v>1</v>
      </c>
      <c r="C3" s="81" t="s">
        <v>2</v>
      </c>
      <c r="D3" s="81" t="s">
        <v>3</v>
      </c>
      <c r="E3" s="82" t="s">
        <v>4</v>
      </c>
      <c r="F3" s="83" t="s">
        <v>5</v>
      </c>
      <c r="G3" s="83" t="s">
        <v>6</v>
      </c>
      <c r="H3" s="81" t="s">
        <v>7</v>
      </c>
      <c r="I3" s="81" t="s">
        <v>14</v>
      </c>
      <c r="J3" s="107" t="s">
        <v>15</v>
      </c>
      <c r="K3" s="96"/>
    </row>
    <row r="4" spans="1:11" s="6" customFormat="1" ht="12.75" customHeight="1" x14ac:dyDescent="0.25">
      <c r="A4" s="34" t="s">
        <v>11</v>
      </c>
      <c r="B4" s="122" t="s">
        <v>20</v>
      </c>
      <c r="C4" s="123"/>
      <c r="D4" s="123"/>
      <c r="E4" s="123"/>
      <c r="F4" s="123"/>
      <c r="G4" s="123"/>
      <c r="H4" s="123"/>
      <c r="I4" s="123"/>
      <c r="J4" s="101">
        <v>10</v>
      </c>
      <c r="K4" s="96"/>
    </row>
    <row r="5" spans="1:11" s="6" customFormat="1" ht="12.6" customHeight="1" x14ac:dyDescent="0.25">
      <c r="A5" s="51" t="s">
        <v>61</v>
      </c>
      <c r="B5" s="30">
        <v>2</v>
      </c>
      <c r="C5" s="32" t="s">
        <v>16</v>
      </c>
      <c r="D5" s="33">
        <v>15</v>
      </c>
      <c r="E5" s="52"/>
      <c r="F5" s="53"/>
      <c r="G5" s="53">
        <v>15</v>
      </c>
      <c r="H5" s="54"/>
      <c r="I5" s="33">
        <f t="shared" ref="I5:I11" si="0">ROUNDUP(E5/$J$4,0)</f>
        <v>0</v>
      </c>
      <c r="J5" s="102">
        <f t="shared" ref="J5:J11" si="1">ROUNDUP((F5+G5+H5)/$J$4,0)</f>
        <v>2</v>
      </c>
      <c r="K5" s="96"/>
    </row>
    <row r="6" spans="1:11" s="6" customFormat="1" ht="12.6" customHeight="1" x14ac:dyDescent="0.25">
      <c r="A6" s="51" t="s">
        <v>54</v>
      </c>
      <c r="B6" s="27">
        <v>2</v>
      </c>
      <c r="C6" s="2" t="s">
        <v>16</v>
      </c>
      <c r="D6" s="3">
        <f t="shared" ref="D6:D11" si="2">SUM(E6:H6)</f>
        <v>15</v>
      </c>
      <c r="E6" s="55">
        <v>5</v>
      </c>
      <c r="F6" s="56">
        <v>3</v>
      </c>
      <c r="G6" s="56">
        <v>7</v>
      </c>
      <c r="H6" s="57"/>
      <c r="I6" s="33">
        <f t="shared" si="0"/>
        <v>1</v>
      </c>
      <c r="J6" s="102">
        <f t="shared" si="1"/>
        <v>1</v>
      </c>
      <c r="K6" s="96"/>
    </row>
    <row r="7" spans="1:11" s="6" customFormat="1" ht="12.6" customHeight="1" x14ac:dyDescent="0.25">
      <c r="A7" s="51" t="s">
        <v>21</v>
      </c>
      <c r="B7" s="27">
        <v>2</v>
      </c>
      <c r="C7" s="2" t="s">
        <v>16</v>
      </c>
      <c r="D7" s="3">
        <f t="shared" si="2"/>
        <v>30</v>
      </c>
      <c r="E7" s="55">
        <v>10</v>
      </c>
      <c r="F7" s="56">
        <v>7</v>
      </c>
      <c r="G7" s="56">
        <v>13</v>
      </c>
      <c r="H7" s="57"/>
      <c r="I7" s="33">
        <f t="shared" si="0"/>
        <v>1</v>
      </c>
      <c r="J7" s="102">
        <f t="shared" si="1"/>
        <v>2</v>
      </c>
      <c r="K7" s="96"/>
    </row>
    <row r="8" spans="1:11" s="6" customFormat="1" ht="12.6" customHeight="1" x14ac:dyDescent="0.25">
      <c r="A8" s="51" t="s">
        <v>22</v>
      </c>
      <c r="B8" s="27">
        <v>3</v>
      </c>
      <c r="C8" s="2" t="s">
        <v>17</v>
      </c>
      <c r="D8" s="3">
        <f t="shared" si="2"/>
        <v>30</v>
      </c>
      <c r="E8" s="55">
        <v>10</v>
      </c>
      <c r="F8" s="56">
        <v>7</v>
      </c>
      <c r="G8" s="56">
        <v>13</v>
      </c>
      <c r="H8" s="57"/>
      <c r="I8" s="33">
        <f t="shared" si="0"/>
        <v>1</v>
      </c>
      <c r="J8" s="102">
        <f t="shared" si="1"/>
        <v>2</v>
      </c>
      <c r="K8" s="96"/>
    </row>
    <row r="9" spans="1:11" s="6" customFormat="1" ht="14.25" customHeight="1" x14ac:dyDescent="0.25">
      <c r="A9" s="58" t="s">
        <v>53</v>
      </c>
      <c r="B9" s="72">
        <v>2</v>
      </c>
      <c r="C9" s="2" t="s">
        <v>16</v>
      </c>
      <c r="D9" s="3">
        <f>SUM(E9:H9)</f>
        <v>15</v>
      </c>
      <c r="E9" s="55">
        <v>10</v>
      </c>
      <c r="F9" s="56">
        <v>5</v>
      </c>
      <c r="G9" s="56"/>
      <c r="H9" s="3"/>
      <c r="I9" s="3">
        <f>ROUNDUP(E9/J$31,0)</f>
        <v>2</v>
      </c>
      <c r="J9" s="103">
        <f>ROUNDUP((F9+G9+H9)/J$31,0)</f>
        <v>1</v>
      </c>
      <c r="K9" s="96"/>
    </row>
    <row r="10" spans="1:11" s="6" customFormat="1" ht="27.75" customHeight="1" x14ac:dyDescent="0.25">
      <c r="A10" s="58" t="s">
        <v>23</v>
      </c>
      <c r="B10" s="72">
        <v>5</v>
      </c>
      <c r="C10" s="2" t="s">
        <v>17</v>
      </c>
      <c r="D10" s="3">
        <f t="shared" si="2"/>
        <v>20</v>
      </c>
      <c r="E10" s="55">
        <v>10</v>
      </c>
      <c r="F10" s="56">
        <v>3</v>
      </c>
      <c r="G10" s="56">
        <v>7</v>
      </c>
      <c r="H10" s="57"/>
      <c r="I10" s="33">
        <f t="shared" si="0"/>
        <v>1</v>
      </c>
      <c r="J10" s="102">
        <f t="shared" si="1"/>
        <v>1</v>
      </c>
      <c r="K10" s="96"/>
    </row>
    <row r="11" spans="1:11" s="6" customFormat="1" ht="12.6" customHeight="1" x14ac:dyDescent="0.25">
      <c r="A11" s="51" t="s">
        <v>33</v>
      </c>
      <c r="B11" s="27">
        <v>3</v>
      </c>
      <c r="C11" s="2" t="s">
        <v>16</v>
      </c>
      <c r="D11" s="3">
        <f t="shared" si="2"/>
        <v>25</v>
      </c>
      <c r="E11" s="55">
        <v>10</v>
      </c>
      <c r="F11" s="56">
        <v>5</v>
      </c>
      <c r="G11" s="56">
        <v>10</v>
      </c>
      <c r="H11" s="57"/>
      <c r="I11" s="33">
        <f t="shared" si="0"/>
        <v>1</v>
      </c>
      <c r="J11" s="102">
        <f t="shared" si="1"/>
        <v>2</v>
      </c>
      <c r="K11" s="96"/>
    </row>
    <row r="12" spans="1:11" s="7" customFormat="1" ht="12.6" customHeight="1" x14ac:dyDescent="0.25">
      <c r="A12" s="59" t="s">
        <v>8</v>
      </c>
      <c r="B12" s="60">
        <f>SUM(B5:B11)</f>
        <v>19</v>
      </c>
      <c r="C12" s="61">
        <f>COUNTIF(C5:C11,"e")</f>
        <v>2</v>
      </c>
      <c r="D12" s="62">
        <f t="shared" ref="D12:J12" si="3">SUM(D5:D11)</f>
        <v>150</v>
      </c>
      <c r="E12" s="62">
        <f t="shared" si="3"/>
        <v>55</v>
      </c>
      <c r="F12" s="62">
        <f t="shared" si="3"/>
        <v>30</v>
      </c>
      <c r="G12" s="62">
        <f t="shared" si="3"/>
        <v>65</v>
      </c>
      <c r="H12" s="63">
        <f t="shared" si="3"/>
        <v>0</v>
      </c>
      <c r="I12" s="64">
        <f t="shared" si="3"/>
        <v>7</v>
      </c>
      <c r="J12" s="106">
        <f t="shared" si="3"/>
        <v>11</v>
      </c>
      <c r="K12" s="97"/>
    </row>
    <row r="13" spans="1:11" s="7" customFormat="1" ht="12.6" customHeight="1" x14ac:dyDescent="0.25">
      <c r="A13" s="41" t="s">
        <v>12</v>
      </c>
      <c r="B13" s="122" t="s">
        <v>20</v>
      </c>
      <c r="C13" s="123"/>
      <c r="D13" s="123"/>
      <c r="E13" s="123"/>
      <c r="F13" s="123"/>
      <c r="G13" s="123"/>
      <c r="H13" s="123"/>
      <c r="I13" s="123"/>
      <c r="J13" s="101">
        <v>10</v>
      </c>
      <c r="K13" s="97"/>
    </row>
    <row r="14" spans="1:11" s="7" customFormat="1" ht="12.6" customHeight="1" x14ac:dyDescent="0.25">
      <c r="A14" s="51" t="s">
        <v>34</v>
      </c>
      <c r="B14" s="27">
        <v>2</v>
      </c>
      <c r="C14" s="2" t="s">
        <v>17</v>
      </c>
      <c r="D14" s="3">
        <f t="shared" ref="D14:D18" si="4">SUM(E14:H14)</f>
        <v>20</v>
      </c>
      <c r="E14" s="55">
        <v>10</v>
      </c>
      <c r="F14" s="56">
        <v>3</v>
      </c>
      <c r="G14" s="56">
        <v>7</v>
      </c>
      <c r="H14" s="3"/>
      <c r="I14" s="3">
        <f t="shared" ref="I14:I20" si="5">ROUNDUP(E14/$J$13,0)</f>
        <v>1</v>
      </c>
      <c r="J14" s="103">
        <f t="shared" ref="J14:J20" si="6">ROUNDUP((F14+G14+H14)/$J$13,0)</f>
        <v>1</v>
      </c>
      <c r="K14" s="97"/>
    </row>
    <row r="15" spans="1:11" s="7" customFormat="1" ht="12.6" customHeight="1" x14ac:dyDescent="0.25">
      <c r="A15" s="51" t="s">
        <v>24</v>
      </c>
      <c r="B15" s="27">
        <v>4</v>
      </c>
      <c r="C15" s="2" t="s">
        <v>17</v>
      </c>
      <c r="D15" s="3">
        <f t="shared" si="4"/>
        <v>20</v>
      </c>
      <c r="E15" s="3">
        <v>10</v>
      </c>
      <c r="F15" s="3">
        <v>3</v>
      </c>
      <c r="G15" s="5">
        <v>7</v>
      </c>
      <c r="H15" s="3"/>
      <c r="I15" s="3">
        <f t="shared" si="5"/>
        <v>1</v>
      </c>
      <c r="J15" s="103">
        <f t="shared" si="6"/>
        <v>1</v>
      </c>
      <c r="K15" s="97"/>
    </row>
    <row r="16" spans="1:11" s="8" customFormat="1" ht="12.6" customHeight="1" x14ac:dyDescent="0.25">
      <c r="A16" s="51" t="s">
        <v>25</v>
      </c>
      <c r="B16" s="27">
        <v>3</v>
      </c>
      <c r="C16" s="2" t="s">
        <v>16</v>
      </c>
      <c r="D16" s="3">
        <f t="shared" si="4"/>
        <v>25</v>
      </c>
      <c r="E16" s="55">
        <v>10</v>
      </c>
      <c r="F16" s="56">
        <v>5</v>
      </c>
      <c r="G16" s="56">
        <v>10</v>
      </c>
      <c r="H16" s="4"/>
      <c r="I16" s="3">
        <f t="shared" si="5"/>
        <v>1</v>
      </c>
      <c r="J16" s="103">
        <f t="shared" si="6"/>
        <v>2</v>
      </c>
      <c r="K16" s="98"/>
    </row>
    <row r="17" spans="1:11" s="6" customFormat="1" ht="12.6" customHeight="1" x14ac:dyDescent="0.25">
      <c r="A17" s="51" t="s">
        <v>26</v>
      </c>
      <c r="B17" s="27">
        <v>3</v>
      </c>
      <c r="C17" s="26" t="s">
        <v>16</v>
      </c>
      <c r="D17" s="3">
        <f t="shared" si="4"/>
        <v>15</v>
      </c>
      <c r="E17" s="65">
        <v>5</v>
      </c>
      <c r="F17" s="66">
        <v>3</v>
      </c>
      <c r="G17" s="67">
        <v>7</v>
      </c>
      <c r="H17" s="3"/>
      <c r="I17" s="3">
        <f t="shared" si="5"/>
        <v>1</v>
      </c>
      <c r="J17" s="103">
        <f t="shared" si="6"/>
        <v>1</v>
      </c>
      <c r="K17" s="96"/>
    </row>
    <row r="18" spans="1:11" s="8" customFormat="1" ht="24.75" customHeight="1" x14ac:dyDescent="0.25">
      <c r="A18" s="58" t="s">
        <v>56</v>
      </c>
      <c r="B18" s="27">
        <v>2</v>
      </c>
      <c r="C18" s="25" t="s">
        <v>16</v>
      </c>
      <c r="D18" s="3">
        <f t="shared" si="4"/>
        <v>20</v>
      </c>
      <c r="E18" s="3">
        <v>10</v>
      </c>
      <c r="F18" s="3">
        <v>3</v>
      </c>
      <c r="G18" s="3">
        <v>7</v>
      </c>
      <c r="H18" s="3"/>
      <c r="I18" s="3">
        <f t="shared" si="5"/>
        <v>1</v>
      </c>
      <c r="J18" s="103">
        <f t="shared" si="6"/>
        <v>1</v>
      </c>
      <c r="K18" s="98"/>
    </row>
    <row r="19" spans="1:11" s="7" customFormat="1" ht="24.75" customHeight="1" x14ac:dyDescent="0.25">
      <c r="A19" s="58" t="s">
        <v>59</v>
      </c>
      <c r="B19" s="72">
        <v>4</v>
      </c>
      <c r="C19" s="26" t="s">
        <v>17</v>
      </c>
      <c r="D19" s="3">
        <f>SUM(E19:H19)</f>
        <v>30</v>
      </c>
      <c r="E19" s="55">
        <v>30</v>
      </c>
      <c r="F19" s="53"/>
      <c r="G19" s="56"/>
      <c r="H19" s="3"/>
      <c r="I19" s="3">
        <f>ROUNDUP(E19/$J$13,0)</f>
        <v>3</v>
      </c>
      <c r="J19" s="103">
        <f>ROUNDUP((F19+G19+H19)/$J$13,0)</f>
        <v>0</v>
      </c>
      <c r="K19" s="97"/>
    </row>
    <row r="20" spans="1:11" s="7" customFormat="1" ht="12.6" customHeight="1" x14ac:dyDescent="0.25">
      <c r="A20" s="51" t="s">
        <v>37</v>
      </c>
      <c r="B20" s="30">
        <v>2</v>
      </c>
      <c r="C20" s="2" t="s">
        <v>16</v>
      </c>
      <c r="D20" s="3">
        <f>SUM(E20:H20)</f>
        <v>15</v>
      </c>
      <c r="E20" s="3">
        <v>5</v>
      </c>
      <c r="F20" s="3">
        <v>3</v>
      </c>
      <c r="G20" s="3">
        <v>7</v>
      </c>
      <c r="H20" s="3"/>
      <c r="I20" s="3">
        <f t="shared" si="5"/>
        <v>1</v>
      </c>
      <c r="J20" s="103">
        <f t="shared" si="6"/>
        <v>1</v>
      </c>
      <c r="K20" s="97"/>
    </row>
    <row r="21" spans="1:11" s="6" customFormat="1" ht="12.6" customHeight="1" x14ac:dyDescent="0.25">
      <c r="A21" s="68" t="s">
        <v>8</v>
      </c>
      <c r="B21" s="69">
        <f>SUM(B14:B20)</f>
        <v>20</v>
      </c>
      <c r="C21" s="70">
        <f>COUNTIF(C14:C20,"e")</f>
        <v>3</v>
      </c>
      <c r="D21" s="64">
        <f t="shared" ref="D21:J21" si="7">SUM(D14:D20)</f>
        <v>145</v>
      </c>
      <c r="E21" s="64">
        <f t="shared" si="7"/>
        <v>80</v>
      </c>
      <c r="F21" s="64">
        <f t="shared" si="7"/>
        <v>20</v>
      </c>
      <c r="G21" s="64">
        <f t="shared" si="7"/>
        <v>45</v>
      </c>
      <c r="H21" s="64">
        <f t="shared" si="7"/>
        <v>0</v>
      </c>
      <c r="I21" s="64">
        <f t="shared" si="7"/>
        <v>9</v>
      </c>
      <c r="J21" s="106">
        <f t="shared" si="7"/>
        <v>7</v>
      </c>
      <c r="K21" s="96"/>
    </row>
    <row r="22" spans="1:11" s="7" customFormat="1" ht="12.6" customHeight="1" x14ac:dyDescent="0.25">
      <c r="A22" s="41" t="s">
        <v>13</v>
      </c>
      <c r="B22" s="122" t="s">
        <v>20</v>
      </c>
      <c r="C22" s="123"/>
      <c r="D22" s="123"/>
      <c r="E22" s="123"/>
      <c r="F22" s="123"/>
      <c r="G22" s="123"/>
      <c r="H22" s="123"/>
      <c r="I22" s="123"/>
      <c r="J22" s="101">
        <v>10</v>
      </c>
      <c r="K22" s="97"/>
    </row>
    <row r="23" spans="1:11" s="7" customFormat="1" ht="28.5" customHeight="1" x14ac:dyDescent="0.25">
      <c r="A23" s="58" t="s">
        <v>57</v>
      </c>
      <c r="B23" s="72">
        <v>2</v>
      </c>
      <c r="C23" s="25" t="s">
        <v>17</v>
      </c>
      <c r="D23" s="3">
        <f t="shared" ref="D23:D28" si="8">SUM(E23:H23)</f>
        <v>25</v>
      </c>
      <c r="E23" s="3">
        <v>10</v>
      </c>
      <c r="F23" s="3">
        <v>5</v>
      </c>
      <c r="G23" s="5">
        <v>10</v>
      </c>
      <c r="H23" s="3"/>
      <c r="I23" s="3">
        <f>ROUNDUP(E23/J$22,0)</f>
        <v>1</v>
      </c>
      <c r="J23" s="103">
        <f>ROUNDUP((F23+G23+H23)/J$22,0)</f>
        <v>2</v>
      </c>
      <c r="K23" s="97"/>
    </row>
    <row r="24" spans="1:11" s="7" customFormat="1" ht="27.75" customHeight="1" x14ac:dyDescent="0.25">
      <c r="A24" s="105" t="s">
        <v>58</v>
      </c>
      <c r="B24" s="71">
        <v>4</v>
      </c>
      <c r="C24" s="2" t="s">
        <v>17</v>
      </c>
      <c r="D24" s="3">
        <f t="shared" si="8"/>
        <v>30</v>
      </c>
      <c r="E24" s="55">
        <v>10</v>
      </c>
      <c r="F24" s="56">
        <v>7</v>
      </c>
      <c r="G24" s="56">
        <v>13</v>
      </c>
      <c r="H24" s="3"/>
      <c r="I24" s="3">
        <f t="shared" ref="I24:I29" si="9">ROUNDUP(E24/J$22,0)</f>
        <v>1</v>
      </c>
      <c r="J24" s="103">
        <f t="shared" ref="J24:J29" si="10">ROUNDUP((F24+G24+H24)/J$22,0)</f>
        <v>2</v>
      </c>
      <c r="K24" s="97"/>
    </row>
    <row r="25" spans="1:11" s="9" customFormat="1" ht="12.6" customHeight="1" x14ac:dyDescent="0.25">
      <c r="A25" s="51" t="s">
        <v>27</v>
      </c>
      <c r="B25" s="72">
        <v>4</v>
      </c>
      <c r="C25" s="2" t="s">
        <v>17</v>
      </c>
      <c r="D25" s="3">
        <f t="shared" si="8"/>
        <v>20</v>
      </c>
      <c r="E25" s="55">
        <v>10</v>
      </c>
      <c r="F25" s="56">
        <v>3</v>
      </c>
      <c r="G25" s="56">
        <v>7</v>
      </c>
      <c r="H25" s="3"/>
      <c r="I25" s="3">
        <f t="shared" si="9"/>
        <v>1</v>
      </c>
      <c r="J25" s="103">
        <f t="shared" si="10"/>
        <v>1</v>
      </c>
      <c r="K25" s="99"/>
    </row>
    <row r="26" spans="1:11" s="8" customFormat="1" ht="12.6" customHeight="1" x14ac:dyDescent="0.25">
      <c r="A26" s="51" t="s">
        <v>28</v>
      </c>
      <c r="B26" s="27">
        <v>3</v>
      </c>
      <c r="C26" s="2" t="s">
        <v>16</v>
      </c>
      <c r="D26" s="3">
        <f t="shared" si="8"/>
        <v>25</v>
      </c>
      <c r="E26" s="55">
        <v>10</v>
      </c>
      <c r="F26" s="56">
        <v>5</v>
      </c>
      <c r="G26" s="56">
        <v>10</v>
      </c>
      <c r="H26" s="4"/>
      <c r="I26" s="3">
        <f t="shared" si="9"/>
        <v>1</v>
      </c>
      <c r="J26" s="103">
        <f t="shared" si="10"/>
        <v>2</v>
      </c>
      <c r="K26" s="98"/>
    </row>
    <row r="27" spans="1:11" s="7" customFormat="1" ht="12.6" customHeight="1" x14ac:dyDescent="0.25">
      <c r="A27" s="51" t="s">
        <v>29</v>
      </c>
      <c r="B27" s="27">
        <v>4</v>
      </c>
      <c r="C27" s="26" t="s">
        <v>16</v>
      </c>
      <c r="D27" s="36">
        <f t="shared" si="8"/>
        <v>25</v>
      </c>
      <c r="E27" s="111">
        <v>10</v>
      </c>
      <c r="F27" s="112">
        <v>5</v>
      </c>
      <c r="G27" s="113">
        <v>10</v>
      </c>
      <c r="H27" s="36"/>
      <c r="I27" s="3">
        <f t="shared" si="9"/>
        <v>1</v>
      </c>
      <c r="J27" s="103">
        <f t="shared" si="10"/>
        <v>2</v>
      </c>
      <c r="K27" s="97"/>
    </row>
    <row r="28" spans="1:11" s="6" customFormat="1" ht="12.6" customHeight="1" x14ac:dyDescent="0.25">
      <c r="A28" s="51" t="s">
        <v>38</v>
      </c>
      <c r="B28" s="27">
        <v>3</v>
      </c>
      <c r="C28" s="108" t="s">
        <v>16</v>
      </c>
      <c r="D28" s="37">
        <f t="shared" si="8"/>
        <v>13</v>
      </c>
      <c r="E28" s="73">
        <v>5</v>
      </c>
      <c r="F28" s="66">
        <v>3</v>
      </c>
      <c r="G28" s="66">
        <v>5</v>
      </c>
      <c r="H28" s="37"/>
      <c r="I28" s="110">
        <f t="shared" si="9"/>
        <v>1</v>
      </c>
      <c r="J28" s="103">
        <f t="shared" si="10"/>
        <v>1</v>
      </c>
      <c r="K28" s="96"/>
    </row>
    <row r="29" spans="1:11" s="7" customFormat="1" ht="12.6" customHeight="1" x14ac:dyDescent="0.25">
      <c r="A29" s="74" t="s">
        <v>35</v>
      </c>
      <c r="B29" s="30">
        <v>1</v>
      </c>
      <c r="C29" s="109" t="s">
        <v>16</v>
      </c>
      <c r="D29" s="37">
        <f>SUM(E29:H29)</f>
        <v>12</v>
      </c>
      <c r="E29" s="37"/>
      <c r="F29" s="37"/>
      <c r="G29" s="37">
        <v>12</v>
      </c>
      <c r="H29" s="37"/>
      <c r="I29" s="110">
        <f t="shared" si="9"/>
        <v>0</v>
      </c>
      <c r="J29" s="103">
        <f t="shared" si="10"/>
        <v>2</v>
      </c>
      <c r="K29" s="97"/>
    </row>
    <row r="30" spans="1:11" s="6" customFormat="1" ht="12.6" customHeight="1" x14ac:dyDescent="0.25">
      <c r="A30" s="68" t="s">
        <v>8</v>
      </c>
      <c r="B30" s="69">
        <f>SUM(B23:B29)</f>
        <v>21</v>
      </c>
      <c r="C30" s="70">
        <f>COUNTIF(C23:C29,"e")</f>
        <v>3</v>
      </c>
      <c r="D30" s="114">
        <f t="shared" ref="D30:J30" si="11">SUM(D23:D29)</f>
        <v>150</v>
      </c>
      <c r="E30" s="114">
        <f t="shared" si="11"/>
        <v>55</v>
      </c>
      <c r="F30" s="114">
        <f t="shared" si="11"/>
        <v>28</v>
      </c>
      <c r="G30" s="114">
        <f t="shared" si="11"/>
        <v>67</v>
      </c>
      <c r="H30" s="114">
        <f t="shared" si="11"/>
        <v>0</v>
      </c>
      <c r="I30" s="64">
        <f t="shared" si="11"/>
        <v>6</v>
      </c>
      <c r="J30" s="103">
        <f t="shared" si="11"/>
        <v>12</v>
      </c>
      <c r="K30" s="96"/>
    </row>
    <row r="31" spans="1:11" s="6" customFormat="1" ht="12.6" customHeight="1" x14ac:dyDescent="0.25">
      <c r="A31" s="41" t="s">
        <v>18</v>
      </c>
      <c r="B31" s="122" t="s">
        <v>20</v>
      </c>
      <c r="C31" s="123"/>
      <c r="D31" s="123"/>
      <c r="E31" s="123"/>
      <c r="F31" s="123"/>
      <c r="G31" s="123"/>
      <c r="H31" s="123"/>
      <c r="I31" s="123"/>
      <c r="J31" s="101">
        <v>5</v>
      </c>
      <c r="K31" s="96"/>
    </row>
    <row r="32" spans="1:11" s="6" customFormat="1" ht="12.6" customHeight="1" x14ac:dyDescent="0.25">
      <c r="A32" s="51" t="s">
        <v>39</v>
      </c>
      <c r="B32" s="27">
        <v>2</v>
      </c>
      <c r="C32" s="1" t="s">
        <v>16</v>
      </c>
      <c r="D32" s="3">
        <f>SUM(E32:H32)</f>
        <v>15</v>
      </c>
      <c r="E32" s="3">
        <v>5</v>
      </c>
      <c r="F32" s="3">
        <v>3</v>
      </c>
      <c r="G32" s="5">
        <v>7</v>
      </c>
      <c r="H32" s="3"/>
      <c r="I32" s="3">
        <f>ROUNDUP(E32/J$31,0)</f>
        <v>1</v>
      </c>
      <c r="J32" s="103">
        <f>ROUNDUP((F32+G32+H32)/J$31,0)</f>
        <v>2</v>
      </c>
      <c r="K32" s="96"/>
    </row>
    <row r="33" spans="1:11" s="6" customFormat="1" ht="12.6" customHeight="1" x14ac:dyDescent="0.25">
      <c r="A33" s="51" t="s">
        <v>30</v>
      </c>
      <c r="B33" s="27">
        <v>4</v>
      </c>
      <c r="C33" s="1" t="s">
        <v>16</v>
      </c>
      <c r="D33" s="3">
        <f>SUM(E33:H33)</f>
        <v>25</v>
      </c>
      <c r="E33" s="4">
        <v>10</v>
      </c>
      <c r="F33" s="4">
        <v>5</v>
      </c>
      <c r="G33" s="10">
        <v>10</v>
      </c>
      <c r="H33" s="4"/>
      <c r="I33" s="3">
        <f>ROUNDUP(E33/J$31,0)</f>
        <v>2</v>
      </c>
      <c r="J33" s="103">
        <f>ROUNDUP((F33+G33+H33)/J$31,0)</f>
        <v>3</v>
      </c>
      <c r="K33" s="96"/>
    </row>
    <row r="34" spans="1:11" s="6" customFormat="1" ht="12.6" customHeight="1" x14ac:dyDescent="0.25">
      <c r="A34" s="51" t="s">
        <v>31</v>
      </c>
      <c r="B34" s="27">
        <v>3</v>
      </c>
      <c r="C34" s="2" t="s">
        <v>16</v>
      </c>
      <c r="D34" s="3">
        <f>SUM(E34:H34)</f>
        <v>15</v>
      </c>
      <c r="E34" s="4">
        <v>5</v>
      </c>
      <c r="F34" s="3">
        <v>3</v>
      </c>
      <c r="G34" s="5">
        <v>7</v>
      </c>
      <c r="H34" s="11"/>
      <c r="I34" s="3">
        <f>ROUNDUP(E34/J$31,0)</f>
        <v>1</v>
      </c>
      <c r="J34" s="103">
        <f>ROUNDUP((F34+G34+H34)/J$31,0)</f>
        <v>2</v>
      </c>
      <c r="K34" s="96"/>
    </row>
    <row r="35" spans="1:11" s="6" customFormat="1" ht="12.6" customHeight="1" x14ac:dyDescent="0.25">
      <c r="A35" s="51" t="s">
        <v>32</v>
      </c>
      <c r="B35" s="27">
        <v>3</v>
      </c>
      <c r="C35" s="2" t="s">
        <v>17</v>
      </c>
      <c r="D35" s="3">
        <f>SUM(E35:H35)</f>
        <v>25</v>
      </c>
      <c r="E35" s="4">
        <v>10</v>
      </c>
      <c r="F35" s="3">
        <v>5</v>
      </c>
      <c r="G35" s="5">
        <v>10</v>
      </c>
      <c r="H35" s="11"/>
      <c r="I35" s="3">
        <f>ROUNDUP(E35/J$31,0)</f>
        <v>2</v>
      </c>
      <c r="J35" s="103">
        <f>ROUNDUP((F35+G35+H35)/J$31,0)</f>
        <v>3</v>
      </c>
      <c r="K35" s="96"/>
    </row>
    <row r="36" spans="1:11" s="6" customFormat="1" ht="12.6" customHeight="1" x14ac:dyDescent="0.25">
      <c r="A36" s="74" t="s">
        <v>36</v>
      </c>
      <c r="B36" s="27">
        <v>3</v>
      </c>
      <c r="C36" s="2" t="s">
        <v>16</v>
      </c>
      <c r="D36" s="3">
        <f>SUM(E36:H36)</f>
        <v>15</v>
      </c>
      <c r="E36" s="4"/>
      <c r="F36" s="3"/>
      <c r="G36" s="3">
        <v>15</v>
      </c>
      <c r="H36" s="3"/>
      <c r="I36" s="36">
        <f>ROUNDUP(E36/J$31,0)</f>
        <v>0</v>
      </c>
      <c r="J36" s="104">
        <f>ROUNDUP((F36+G36+H36)/J$31,0)</f>
        <v>3</v>
      </c>
      <c r="K36" s="96"/>
    </row>
    <row r="37" spans="1:11" s="6" customFormat="1" ht="12.6" customHeight="1" x14ac:dyDescent="0.25">
      <c r="A37" s="51" t="s">
        <v>40</v>
      </c>
      <c r="B37" s="27">
        <v>15</v>
      </c>
      <c r="C37" s="1" t="s">
        <v>17</v>
      </c>
      <c r="D37" s="3"/>
      <c r="E37" s="4"/>
      <c r="F37" s="4"/>
      <c r="G37" s="10"/>
      <c r="H37" s="35"/>
      <c r="I37" s="37"/>
      <c r="J37" s="38"/>
      <c r="K37" s="96"/>
    </row>
    <row r="38" spans="1:11" s="6" customFormat="1" ht="12.6" customHeight="1" x14ac:dyDescent="0.25">
      <c r="A38" s="68" t="s">
        <v>8</v>
      </c>
      <c r="B38" s="69">
        <f>SUM(B32:B37)</f>
        <v>30</v>
      </c>
      <c r="C38" s="70">
        <f>COUNTIF(C32:C37,"e")</f>
        <v>2</v>
      </c>
      <c r="D38" s="64">
        <f>SUM(D32:D37)</f>
        <v>95</v>
      </c>
      <c r="E38" s="64">
        <f>SUM(E32:E37)</f>
        <v>30</v>
      </c>
      <c r="F38" s="64">
        <f>SUM(F32:F37)</f>
        <v>16</v>
      </c>
      <c r="G38" s="64">
        <f>SUM(G32:G37)</f>
        <v>49</v>
      </c>
      <c r="H38" s="75"/>
      <c r="I38" s="62">
        <f>SUM(I32:I37)</f>
        <v>6</v>
      </c>
      <c r="J38" s="62">
        <f>SUM(J32:J37)</f>
        <v>13</v>
      </c>
      <c r="K38" s="96"/>
    </row>
    <row r="39" spans="1:11" s="6" customFormat="1" ht="12.6" customHeight="1" x14ac:dyDescent="0.25">
      <c r="A39" s="76" t="s">
        <v>19</v>
      </c>
      <c r="B39" s="39">
        <f t="shared" ref="B39:H39" si="12">B12+B21+B30+B38</f>
        <v>90</v>
      </c>
      <c r="C39" s="29">
        <f t="shared" si="12"/>
        <v>10</v>
      </c>
      <c r="D39" s="29">
        <f t="shared" si="12"/>
        <v>540</v>
      </c>
      <c r="E39" s="43">
        <f t="shared" si="12"/>
        <v>220</v>
      </c>
      <c r="F39" s="29">
        <f t="shared" si="12"/>
        <v>94</v>
      </c>
      <c r="G39" s="29">
        <f t="shared" si="12"/>
        <v>226</v>
      </c>
      <c r="H39" s="29">
        <f t="shared" si="12"/>
        <v>0</v>
      </c>
      <c r="I39" s="12"/>
      <c r="J39" s="12"/>
      <c r="K39" s="96"/>
    </row>
    <row r="40" spans="1:11" s="15" customFormat="1" ht="13.5" x14ac:dyDescent="0.2">
      <c r="A40" s="42" t="s">
        <v>9</v>
      </c>
      <c r="B40" s="40"/>
      <c r="C40" s="28"/>
      <c r="D40" s="77"/>
      <c r="E40" s="24">
        <f>(E39/D39)*100</f>
        <v>40.74074074074074</v>
      </c>
      <c r="F40" s="24">
        <f>(F39/D39)*100</f>
        <v>17.407407407407408</v>
      </c>
      <c r="G40" s="24">
        <f>(G39/D39)*100</f>
        <v>41.851851851851848</v>
      </c>
      <c r="H40" s="24">
        <f>(H39/D39)*100</f>
        <v>0</v>
      </c>
      <c r="I40" s="13"/>
      <c r="J40" s="14"/>
      <c r="K40" s="100"/>
    </row>
    <row r="41" spans="1:11" s="23" customFormat="1" ht="7.5" customHeight="1" x14ac:dyDescent="0.25">
      <c r="A41" s="78"/>
      <c r="B41" s="31"/>
      <c r="C41" s="16"/>
      <c r="D41" s="17"/>
      <c r="E41" s="18"/>
      <c r="F41" s="19"/>
      <c r="G41" s="20"/>
      <c r="H41" s="21"/>
      <c r="I41" s="121"/>
      <c r="J41" s="121"/>
      <c r="K41" s="94"/>
    </row>
    <row r="42" spans="1:11" x14ac:dyDescent="0.2">
      <c r="A42" s="48" t="s">
        <v>55</v>
      </c>
    </row>
  </sheetData>
  <sheetProtection selectLockedCells="1" selectUnlockedCells="1"/>
  <mergeCells count="7">
    <mergeCell ref="A1:J1"/>
    <mergeCell ref="A2:J2"/>
    <mergeCell ref="I41:J41"/>
    <mergeCell ref="B4:I4"/>
    <mergeCell ref="B13:I13"/>
    <mergeCell ref="B22:I22"/>
    <mergeCell ref="B31:I31"/>
  </mergeCells>
  <phoneticPr fontId="0" type="noConversion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A10" workbookViewId="0">
      <selection activeCell="A11" sqref="A11"/>
    </sheetView>
  </sheetViews>
  <sheetFormatPr defaultColWidth="13" defaultRowHeight="12.75" x14ac:dyDescent="0.2"/>
  <cols>
    <col min="1" max="1" width="47.140625" customWidth="1"/>
    <col min="2" max="10" width="5.85546875" customWidth="1"/>
    <col min="11" max="16" width="0" hidden="1" customWidth="1"/>
  </cols>
  <sheetData>
    <row r="1" spans="1:16" s="46" customFormat="1" x14ac:dyDescent="0.2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130"/>
      <c r="K1" s="44"/>
      <c r="L1" s="45"/>
      <c r="M1" s="45"/>
      <c r="O1" s="47"/>
      <c r="P1" s="47"/>
    </row>
    <row r="2" spans="1:16" ht="55.5" customHeight="1" x14ac:dyDescent="0.2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6" ht="84.75" x14ac:dyDescent="0.2">
      <c r="A3" s="79" t="s">
        <v>0</v>
      </c>
      <c r="B3" s="80" t="s">
        <v>1</v>
      </c>
      <c r="C3" s="81" t="s">
        <v>2</v>
      </c>
      <c r="D3" s="81" t="s">
        <v>3</v>
      </c>
      <c r="E3" s="82" t="s">
        <v>4</v>
      </c>
      <c r="F3" s="83" t="s">
        <v>5</v>
      </c>
      <c r="G3" s="83" t="s">
        <v>6</v>
      </c>
      <c r="H3" s="81" t="s">
        <v>7</v>
      </c>
      <c r="I3" s="82" t="s">
        <v>14</v>
      </c>
      <c r="J3" s="82" t="s">
        <v>15</v>
      </c>
    </row>
    <row r="4" spans="1:16" ht="13.5" x14ac:dyDescent="0.25">
      <c r="A4" s="84" t="s">
        <v>50</v>
      </c>
      <c r="B4" s="125" t="s">
        <v>20</v>
      </c>
      <c r="C4" s="125"/>
      <c r="D4" s="125"/>
      <c r="E4" s="125"/>
      <c r="F4" s="125"/>
      <c r="G4" s="125"/>
      <c r="H4" s="125"/>
      <c r="I4" s="125"/>
      <c r="J4" s="85">
        <v>10</v>
      </c>
    </row>
    <row r="5" spans="1:16" ht="18" x14ac:dyDescent="0.2">
      <c r="A5" s="86" t="s">
        <v>41</v>
      </c>
      <c r="B5" s="87">
        <v>2</v>
      </c>
      <c r="C5" s="88" t="s">
        <v>16</v>
      </c>
      <c r="D5" s="38">
        <f t="shared" ref="D5:D7" si="0">SUM(E5:H5)</f>
        <v>15</v>
      </c>
      <c r="E5" s="73">
        <v>5</v>
      </c>
      <c r="F5" s="66">
        <v>3</v>
      </c>
      <c r="G5" s="66">
        <v>7</v>
      </c>
      <c r="H5" s="89"/>
      <c r="I5" s="38">
        <f t="shared" ref="I5:I7" si="1">E5/J$4</f>
        <v>0.5</v>
      </c>
      <c r="J5" s="38">
        <f t="shared" ref="J5:J7" si="2">ROUNDUP((F5+G5+H5)/J$4,0)</f>
        <v>1</v>
      </c>
    </row>
    <row r="6" spans="1:16" ht="18" x14ac:dyDescent="0.2">
      <c r="A6" s="86" t="s">
        <v>42</v>
      </c>
      <c r="B6" s="87">
        <v>2</v>
      </c>
      <c r="C6" s="88" t="s">
        <v>16</v>
      </c>
      <c r="D6" s="38">
        <f t="shared" si="0"/>
        <v>15</v>
      </c>
      <c r="E6" s="73">
        <v>5</v>
      </c>
      <c r="F6" s="66">
        <v>3</v>
      </c>
      <c r="G6" s="66">
        <v>7</v>
      </c>
      <c r="H6" s="89"/>
      <c r="I6" s="38">
        <f t="shared" si="1"/>
        <v>0.5</v>
      </c>
      <c r="J6" s="38">
        <f t="shared" si="2"/>
        <v>1</v>
      </c>
    </row>
    <row r="7" spans="1:16" ht="18" x14ac:dyDescent="0.2">
      <c r="A7" s="86" t="s">
        <v>43</v>
      </c>
      <c r="B7" s="87">
        <v>2</v>
      </c>
      <c r="C7" s="88" t="s">
        <v>16</v>
      </c>
      <c r="D7" s="38">
        <f t="shared" si="0"/>
        <v>15</v>
      </c>
      <c r="E7" s="73">
        <v>5</v>
      </c>
      <c r="F7" s="66">
        <v>3</v>
      </c>
      <c r="G7" s="66">
        <v>7</v>
      </c>
      <c r="H7" s="89"/>
      <c r="I7" s="38">
        <f t="shared" si="1"/>
        <v>0.5</v>
      </c>
      <c r="J7" s="38">
        <f t="shared" si="2"/>
        <v>1</v>
      </c>
    </row>
    <row r="8" spans="1:16" x14ac:dyDescent="0.2">
      <c r="A8" s="90" t="s">
        <v>51</v>
      </c>
      <c r="B8" s="126" t="s">
        <v>20</v>
      </c>
      <c r="C8" s="127"/>
      <c r="D8" s="127"/>
      <c r="E8" s="127"/>
      <c r="F8" s="127"/>
      <c r="G8" s="127"/>
      <c r="H8" s="127"/>
      <c r="I8" s="128"/>
      <c r="J8" s="91">
        <v>10</v>
      </c>
    </row>
    <row r="9" spans="1:16" x14ac:dyDescent="0.2">
      <c r="A9" s="92" t="s">
        <v>44</v>
      </c>
      <c r="B9" s="93">
        <v>3</v>
      </c>
      <c r="C9" s="88" t="s">
        <v>16</v>
      </c>
      <c r="D9" s="38">
        <f>SUM(E9:H9)</f>
        <v>13</v>
      </c>
      <c r="E9" s="73">
        <v>5</v>
      </c>
      <c r="F9" s="66">
        <v>3</v>
      </c>
      <c r="G9" s="66">
        <v>5</v>
      </c>
      <c r="H9" s="38"/>
      <c r="I9" s="38">
        <f>E9/J$8</f>
        <v>0.5</v>
      </c>
      <c r="J9" s="38">
        <f>ROUNDUP((F9+G9+H9)/J$8,0)</f>
        <v>1</v>
      </c>
    </row>
    <row r="10" spans="1:16" x14ac:dyDescent="0.2">
      <c r="A10" s="92" t="s">
        <v>45</v>
      </c>
      <c r="B10" s="93">
        <v>3</v>
      </c>
      <c r="C10" s="88" t="s">
        <v>16</v>
      </c>
      <c r="D10" s="38">
        <f>SUM(E10:H10)</f>
        <v>13</v>
      </c>
      <c r="E10" s="73">
        <v>5</v>
      </c>
      <c r="F10" s="66">
        <v>3</v>
      </c>
      <c r="G10" s="66">
        <v>5</v>
      </c>
      <c r="H10" s="38"/>
      <c r="I10" s="38">
        <f>E10/J$8</f>
        <v>0.5</v>
      </c>
      <c r="J10" s="38">
        <f>ROUNDUP((F10+G10+H10)/J$8,0)</f>
        <v>1</v>
      </c>
    </row>
    <row r="11" spans="1:16" ht="25.5" x14ac:dyDescent="0.2">
      <c r="A11" s="92" t="s">
        <v>46</v>
      </c>
      <c r="B11" s="93">
        <v>3</v>
      </c>
      <c r="C11" s="88" t="s">
        <v>16</v>
      </c>
      <c r="D11" s="38">
        <f>SUM(E11:H11)</f>
        <v>13</v>
      </c>
      <c r="E11" s="73">
        <v>5</v>
      </c>
      <c r="F11" s="66">
        <v>3</v>
      </c>
      <c r="G11" s="66">
        <v>5</v>
      </c>
      <c r="H11" s="38"/>
      <c r="I11" s="38">
        <f>E11/J$8</f>
        <v>0.5</v>
      </c>
      <c r="J11" s="38">
        <f>ROUNDUP((F11+G11+H11)/J$8,0)</f>
        <v>1</v>
      </c>
    </row>
    <row r="12" spans="1:16" x14ac:dyDescent="0.2">
      <c r="A12" s="90" t="s">
        <v>52</v>
      </c>
      <c r="B12" s="129" t="s">
        <v>20</v>
      </c>
      <c r="C12" s="129"/>
      <c r="D12" s="129"/>
      <c r="E12" s="129"/>
      <c r="F12" s="129"/>
      <c r="G12" s="129"/>
      <c r="H12" s="129"/>
      <c r="I12" s="129"/>
      <c r="J12" s="38">
        <v>5</v>
      </c>
    </row>
    <row r="13" spans="1:16" x14ac:dyDescent="0.2">
      <c r="A13" s="92" t="s">
        <v>47</v>
      </c>
      <c r="B13" s="93">
        <v>2</v>
      </c>
      <c r="C13" s="88" t="s">
        <v>16</v>
      </c>
      <c r="D13" s="38">
        <v>15</v>
      </c>
      <c r="E13" s="73">
        <v>5</v>
      </c>
      <c r="F13" s="66">
        <v>3</v>
      </c>
      <c r="G13" s="66">
        <v>7</v>
      </c>
      <c r="H13" s="38"/>
      <c r="I13" s="38">
        <f>E13/J$12</f>
        <v>1</v>
      </c>
      <c r="J13" s="38">
        <f>ROUNDUP((F13+G13+H13)/J$12,0)</f>
        <v>2</v>
      </c>
    </row>
    <row r="14" spans="1:16" x14ac:dyDescent="0.2">
      <c r="A14" s="92" t="s">
        <v>48</v>
      </c>
      <c r="B14" s="93">
        <v>2</v>
      </c>
      <c r="C14" s="88" t="s">
        <v>16</v>
      </c>
      <c r="D14" s="38">
        <v>15</v>
      </c>
      <c r="E14" s="73">
        <v>5</v>
      </c>
      <c r="F14" s="66">
        <v>3</v>
      </c>
      <c r="G14" s="66">
        <v>7</v>
      </c>
      <c r="H14" s="38"/>
      <c r="I14" s="38">
        <f>E14/J$12</f>
        <v>1</v>
      </c>
      <c r="J14" s="38">
        <f>ROUNDUP((F14+G14+H14)/J$12,0)</f>
        <v>2</v>
      </c>
    </row>
    <row r="15" spans="1:16" ht="25.5" x14ac:dyDescent="0.2">
      <c r="A15" s="92" t="s">
        <v>49</v>
      </c>
      <c r="B15" s="93">
        <v>2</v>
      </c>
      <c r="C15" s="88" t="s">
        <v>16</v>
      </c>
      <c r="D15" s="38">
        <v>15</v>
      </c>
      <c r="E15" s="73">
        <v>5</v>
      </c>
      <c r="F15" s="66">
        <v>3</v>
      </c>
      <c r="G15" s="66">
        <v>7</v>
      </c>
      <c r="H15" s="38"/>
      <c r="I15" s="38">
        <f>E15/J$12</f>
        <v>1</v>
      </c>
      <c r="J15" s="38">
        <f>ROUNDUP((F15+G15+H15)/J$12,0)</f>
        <v>2</v>
      </c>
    </row>
  </sheetData>
  <mergeCells count="5">
    <mergeCell ref="A2:J2"/>
    <mergeCell ref="B4:I4"/>
    <mergeCell ref="B8:I8"/>
    <mergeCell ref="B12:I12"/>
    <mergeCell ref="A1:J1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I-IV</vt:lpstr>
      <vt:lpstr>Blok A, B,C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2019-04-24T12:19:51Z</cp:lastPrinted>
  <dcterms:created xsi:type="dcterms:W3CDTF">2013-01-21T11:52:24Z</dcterms:created>
  <dcterms:modified xsi:type="dcterms:W3CDTF">2019-05-09T06:27:08Z</dcterms:modified>
</cp:coreProperties>
</file>