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mestr I-VII st" sheetId="1" r:id="rId1"/>
    <sheet name="Przedmioty humanis. st" sheetId="2" r:id="rId2"/>
  </sheets>
  <definedNames>
    <definedName name="_xlnm.Print_Area" localSheetId="1">'Przedmioty humanis. st'!$A$1:$L$29</definedName>
  </definedNames>
  <calcPr fullCalcOnLoad="1"/>
</workbook>
</file>

<file path=xl/sharedStrings.xml><?xml version="1.0" encoding="utf-8"?>
<sst xmlns="http://schemas.openxmlformats.org/spreadsheetml/2006/main" count="197" uniqueCount="108">
  <si>
    <t>WYDZIAŁ INŻYNIERII PRODUKCJI</t>
  </si>
  <si>
    <t>L.p.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</si>
  <si>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</si>
  <si>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</si>
  <si>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</si>
  <si>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</si>
  <si>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</si>
  <si>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</si>
  <si>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</si>
  <si>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</si>
  <si>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</si>
  <si>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</si>
  <si>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</si>
  <si>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</si>
  <si>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</si>
  <si>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</si>
  <si>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</si>
  <si>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</si>
  <si>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</si>
  <si>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</si>
  <si>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</si>
  <si>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</si>
  <si>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</si>
  <si>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</si>
  <si>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</si>
  <si>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Technologia informacyjna</t>
  </si>
  <si>
    <t>Zarządzanie przedsiębiorstwem</t>
  </si>
  <si>
    <t>Przedmiot humanistyczny 1</t>
  </si>
  <si>
    <t>Metodologia studiów</t>
  </si>
  <si>
    <t xml:space="preserve">Σ   </t>
  </si>
  <si>
    <t>SEMESTR II</t>
  </si>
  <si>
    <t>Język obcy 2</t>
  </si>
  <si>
    <t>Wychowanie fizyczne 2</t>
  </si>
  <si>
    <t>Matematyka 2</t>
  </si>
  <si>
    <t xml:space="preserve">Przedmiot humanistyczny 2 </t>
  </si>
  <si>
    <t>Biochemia</t>
  </si>
  <si>
    <t>Nauka o materiałach</t>
  </si>
  <si>
    <t>Finanse i rachunkowość</t>
  </si>
  <si>
    <t>Informatyka i komputerowe wspomaganie prac inżynierskich</t>
  </si>
  <si>
    <t>SEMESTR III</t>
  </si>
  <si>
    <t>Język obcy 3</t>
  </si>
  <si>
    <t>Przedmiot humanistyczny 3</t>
  </si>
  <si>
    <t>Termodynamika techniczna</t>
  </si>
  <si>
    <t xml:space="preserve">Podstawy konstrukcji maszyn </t>
  </si>
  <si>
    <t>Meteorologia</t>
  </si>
  <si>
    <t>Ekonomika w ekoenergetyce</t>
  </si>
  <si>
    <t>Podstawy gleboznawstwa</t>
  </si>
  <si>
    <t>SEMESTR IV</t>
  </si>
  <si>
    <t xml:space="preserve">Automatyzacja i robotyzacja procesów </t>
  </si>
  <si>
    <t xml:space="preserve">Ergonomia i bezpieczeństwo pracy oraz ochrona własności intelektualnej </t>
  </si>
  <si>
    <t>Zarządzanie jakością</t>
  </si>
  <si>
    <t>Podstawy elektrotechniki</t>
  </si>
  <si>
    <t>SEMESTR V</t>
  </si>
  <si>
    <t>Technologia biopaliw ciekłych</t>
  </si>
  <si>
    <t>Technologia biopaliw stałych</t>
  </si>
  <si>
    <t>Efektywność energetyczna</t>
  </si>
  <si>
    <t>Energetyka wodna</t>
  </si>
  <si>
    <t>Geotermia</t>
  </si>
  <si>
    <t>Energetyka słoneczna</t>
  </si>
  <si>
    <t>Energetyka wiatrowa</t>
  </si>
  <si>
    <t>SEMESTR VI</t>
  </si>
  <si>
    <t>Ocena jakości biopaliw</t>
  </si>
  <si>
    <t>Technologie współspalania paliw</t>
  </si>
  <si>
    <t>Układy magazynowania energii</t>
  </si>
  <si>
    <t>Seminarium dyplomowe 1</t>
  </si>
  <si>
    <t>Praktyka zawodowa - 4 tygodnie</t>
  </si>
  <si>
    <t>SEMESTR VII</t>
  </si>
  <si>
    <t>Obsługa transportowa inwestycji i podmiotów ekoenergetycznych</t>
  </si>
  <si>
    <t>Energetyczne wykorzystanie bioodpadów</t>
  </si>
  <si>
    <t>Seminarium dyplomowe 2</t>
  </si>
  <si>
    <t>Ogółem godzin w semestrach 1-7</t>
  </si>
  <si>
    <t>Udział procentowy w całości godzin</t>
  </si>
  <si>
    <t xml:space="preserve">SEMESTR I - Blok przedmiotów humanistycznych do przedmiotu: Przedmiot humanistyczny 1 </t>
  </si>
  <si>
    <t>Ekonomia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</si>
  <si>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</si>
  <si>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</si>
  <si>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</si>
  <si>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</si>
  <si>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</si>
  <si>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</si>
  <si>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</si>
  <si>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</si>
  <si>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</si>
  <si>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Projektowanie inżynierskie i grafika inżynierska</t>
  </si>
  <si>
    <t>Etyka</t>
  </si>
  <si>
    <t xml:space="preserve">SEMESTR II - Blok przedmiotów humanistycznych do przedmiotu: Przedmiot humanistyczny 2 </t>
  </si>
  <si>
    <t>Projekt inżynierski i egzamin dyplomowy</t>
  </si>
  <si>
    <t>Kierunek Ekoenergetyka   Studia stacjonarne pierwszego stopnia.
 Zatwierdzony uchwałą Rady Wydziału dn., 26.04.2019 r. Obowiązuje studentów ropoczynajacych studia od I roku studiów w roku akademickim 2019/2020</t>
  </si>
  <si>
    <t>Kierunek Ekoenergetyka   Studia stacjonarne pierwszego stopnia.                                                                                          Zatwierdzony uchwałą Rady Wydziału dnia 26.04.2019 r. Obowiązuje studentów ropoczynajacych studia od I roku studiów w roku akademickim 2019/2020</t>
  </si>
  <si>
    <t>Ochrona środowiska / Zarządzanie środowiskowe</t>
  </si>
  <si>
    <t>Inżynieria ekologiczna / Inżynieria gospodarki komunalnej</t>
  </si>
  <si>
    <t>Prawo w zakresie OZE / Prawo gospodarcze i energetyczne</t>
  </si>
  <si>
    <t>Analiza strategiczna / Problemy decyzyjne w organizacji</t>
  </si>
  <si>
    <t>Podstawy geodezji i kartografii / Systemy informacji przestrzennej</t>
  </si>
  <si>
    <t>Bezpieczeństwo energetyczne / Polityka energetyczna</t>
  </si>
  <si>
    <t>Uprawa roślin energetycznych / Technologia produkcji roślin energetycznych</t>
  </si>
  <si>
    <t>Roślinne surowce energetyczne / Ocena przydatności biomasy na cele energetyczne</t>
  </si>
  <si>
    <t xml:space="preserve">Odnawialne źródła energii w produkcji zwierzecej / Odpady z produkcji zwierzęcej na cele energetyczne </t>
  </si>
  <si>
    <t>Technologia biopaliw gazowych / Biogazownie i biogaz</t>
  </si>
  <si>
    <t>Silniki cieplne /  Siłownie kogeneracyjne</t>
  </si>
  <si>
    <t>Procesy chłodnicze / Klimatyzacja i wentylacja</t>
  </si>
  <si>
    <t>OZE w rolnictwie / Agroenergetyka</t>
  </si>
  <si>
    <t>Transport surowców energetycznych / Bezpieczeństwo w transporcie surowców energetyczych</t>
  </si>
  <si>
    <t>Ekobilans i recykling materiałowy / Pojazdy ekologiczne</t>
  </si>
  <si>
    <t>Eksploatacja urządzeń ekoenergetycznych / Użytkowanie technologii ekoenergetycznych</t>
  </si>
  <si>
    <t>Współpraca rozproszonych źródeł energii z siecią elektroenergetyczną / Energetyka rozproszona </t>
  </si>
  <si>
    <t>Mechanika płynów i urządzenia przepływowe / Napędy hydrauliczne</t>
  </si>
  <si>
    <t>Odnawialne źródła energii w produkcji ogrodniczej / Odpady produkcji ogrodniczej na cele energetyczne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</si>
</sst>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5" borderId="0" applyNumberFormat="0" applyBorder="0" applyAlignment="0" applyProtection="0"/>
    <xf numFmtId="0" fontId="1" fillId="3" borderId="0" applyNumberFormat="0" applyBorder="0" applyAlignment="0" applyProtection="0"/>
    <xf numFmtId="0" fontId="6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4" borderId="0" applyNumberFormat="0" applyBorder="0" applyAlignment="0" applyProtection="0"/>
    <xf numFmtId="0" fontId="1" fillId="11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4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49" fillId="4" borderId="0" applyNumberFormat="0" applyBorder="0" applyAlignment="0" applyProtection="0"/>
    <xf numFmtId="0" fontId="2" fillId="11" borderId="0" applyNumberFormat="0" applyBorder="0" applyAlignment="0" applyProtection="0"/>
    <xf numFmtId="0" fontId="49" fillId="8" borderId="0" applyNumberFormat="0" applyBorder="0" applyAlignment="0" applyProtection="0"/>
    <xf numFmtId="0" fontId="2" fillId="8" borderId="0" applyNumberFormat="0" applyBorder="0" applyAlignment="0" applyProtection="0"/>
    <xf numFmtId="0" fontId="49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2" borderId="0" applyNumberFormat="0" applyBorder="0" applyAlignment="0" applyProtection="0"/>
    <xf numFmtId="0" fontId="2" fillId="4" borderId="0" applyNumberFormat="0" applyBorder="0" applyAlignment="0" applyProtection="0"/>
    <xf numFmtId="0" fontId="4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7" borderId="0" applyNumberFormat="0" applyBorder="0" applyAlignment="0" applyProtection="0"/>
    <xf numFmtId="0" fontId="5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/>
    </xf>
    <xf numFmtId="0" fontId="19" fillId="18" borderId="0" applyNumberFormat="0" applyBorder="0" applyAlignment="0" applyProtection="0"/>
    <xf numFmtId="0" fontId="54" fillId="18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73">
      <alignment/>
      <protection/>
    </xf>
    <xf numFmtId="0" fontId="21" fillId="0" borderId="0" xfId="73" applyFont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0" fillId="0" borderId="0" xfId="73" applyAlignment="1">
      <alignment horizontal="center"/>
      <protection/>
    </xf>
    <xf numFmtId="0" fontId="22" fillId="19" borderId="10" xfId="73" applyFont="1" applyFill="1" applyBorder="1" applyAlignment="1">
      <alignment horizontal="center" vertical="center"/>
      <protection/>
    </xf>
    <xf numFmtId="1" fontId="22" fillId="19" borderId="10" xfId="73" applyNumberFormat="1" applyFont="1" applyFill="1" applyBorder="1" applyAlignment="1">
      <alignment horizontal="center" vertical="center" wrapText="1"/>
      <protection/>
    </xf>
    <xf numFmtId="164" fontId="22" fillId="19" borderId="10" xfId="86" applyFont="1" applyFill="1" applyBorder="1" applyAlignment="1" applyProtection="1">
      <alignment horizontal="center" vertical="center" textRotation="90" wrapText="1"/>
      <protection/>
    </xf>
    <xf numFmtId="164" fontId="22" fillId="19" borderId="10" xfId="86" applyFont="1" applyFill="1" applyBorder="1" applyAlignment="1" applyProtection="1">
      <alignment horizontal="center" vertical="center" textRotation="90"/>
      <protection/>
    </xf>
    <xf numFmtId="49" fontId="22" fillId="19" borderId="10" xfId="86" applyNumberFormat="1" applyFont="1" applyFill="1" applyBorder="1" applyAlignment="1" applyProtection="1">
      <alignment horizontal="center" vertical="center" textRotation="90" wrapText="1"/>
      <protection/>
    </xf>
    <xf numFmtId="164" fontId="23" fillId="19" borderId="10" xfId="86" applyFont="1" applyFill="1" applyBorder="1" applyAlignment="1" applyProtection="1">
      <alignment horizontal="center" vertical="center" textRotation="90"/>
      <protection/>
    </xf>
    <xf numFmtId="0" fontId="24" fillId="19" borderId="11" xfId="73" applyFont="1" applyFill="1" applyBorder="1" applyAlignment="1">
      <alignment horizontal="center" vertical="center" wrapText="1"/>
      <protection/>
    </xf>
    <xf numFmtId="0" fontId="25" fillId="0" borderId="0" xfId="73" applyFont="1" applyAlignment="1">
      <alignment horizontal="center" textRotation="90"/>
      <protection/>
    </xf>
    <xf numFmtId="0" fontId="23" fillId="0" borderId="0" xfId="73" applyFont="1">
      <alignment/>
      <protection/>
    </xf>
    <xf numFmtId="0" fontId="23" fillId="0" borderId="0" xfId="73" applyFont="1" applyAlignment="1">
      <alignment horizontal="center" wrapText="1"/>
      <protection/>
    </xf>
    <xf numFmtId="0" fontId="26" fillId="0" borderId="10" xfId="73" applyFont="1" applyBorder="1" applyAlignment="1">
      <alignment horizontal="center" vertical="center"/>
      <protection/>
    </xf>
    <xf numFmtId="0" fontId="23" fillId="0" borderId="12" xfId="73" applyFont="1" applyFill="1" applyBorder="1" applyAlignment="1">
      <alignment vertical="center"/>
      <protection/>
    </xf>
    <xf numFmtId="0" fontId="23" fillId="0" borderId="13" xfId="73" applyFont="1" applyFill="1" applyBorder="1" applyAlignment="1">
      <alignment vertical="center"/>
      <protection/>
    </xf>
    <xf numFmtId="0" fontId="25" fillId="0" borderId="0" xfId="73" applyFont="1" applyAlignment="1">
      <alignment horizontal="center" vertical="center" textRotation="90"/>
      <protection/>
    </xf>
    <xf numFmtId="0" fontId="23" fillId="0" borderId="0" xfId="73" applyFont="1" applyAlignment="1">
      <alignment vertical="center"/>
      <protection/>
    </xf>
    <xf numFmtId="0" fontId="23" fillId="0" borderId="0" xfId="73" applyFont="1" applyAlignment="1">
      <alignment horizontal="center" vertical="center" wrapText="1"/>
      <protection/>
    </xf>
    <xf numFmtId="0" fontId="27" fillId="0" borderId="10" xfId="73" applyFont="1" applyFill="1" applyBorder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73" applyFont="1" applyFill="1" applyBorder="1" applyAlignment="1">
      <alignment horizontal="center" vertical="center"/>
      <protection/>
    </xf>
    <xf numFmtId="1" fontId="28" fillId="0" borderId="10" xfId="73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75" applyFont="1" applyFill="1" applyBorder="1" applyAlignment="1">
      <alignment horizontal="center" vertical="center"/>
      <protection/>
    </xf>
    <xf numFmtId="0" fontId="29" fillId="0" borderId="10" xfId="75" applyFont="1" applyFill="1" applyBorder="1" applyAlignment="1">
      <alignment horizontal="center" vertical="center"/>
      <protection/>
    </xf>
    <xf numFmtId="1" fontId="27" fillId="0" borderId="10" xfId="73" applyNumberFormat="1" applyFont="1" applyFill="1" applyBorder="1" applyAlignment="1">
      <alignment horizontal="center" vertical="center"/>
      <protection/>
    </xf>
    <xf numFmtId="0" fontId="24" fillId="8" borderId="11" xfId="73" applyFont="1" applyFill="1" applyBorder="1" applyAlignment="1">
      <alignment horizontal="center" vertical="center"/>
      <protection/>
    </xf>
    <xf numFmtId="0" fontId="26" fillId="8" borderId="0" xfId="73" applyFont="1" applyFill="1" applyAlignment="1">
      <alignment horizontal="center" vertical="center"/>
      <protection/>
    </xf>
    <xf numFmtId="9" fontId="26" fillId="8" borderId="0" xfId="73" applyNumberFormat="1" applyFont="1" applyFill="1" applyAlignment="1">
      <alignment vertical="center"/>
      <protection/>
    </xf>
    <xf numFmtId="0" fontId="23" fillId="8" borderId="0" xfId="73" applyFont="1" applyFill="1" applyAlignment="1">
      <alignment horizontal="center" vertical="center"/>
      <protection/>
    </xf>
    <xf numFmtId="0" fontId="23" fillId="0" borderId="0" xfId="73" applyFont="1" applyFill="1" applyAlignment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75" applyFont="1" applyBorder="1" applyAlignment="1">
      <alignment horizontal="center" vertical="center"/>
      <protection/>
    </xf>
    <xf numFmtId="0" fontId="29" fillId="0" borderId="10" xfId="75" applyFont="1" applyBorder="1" applyAlignment="1">
      <alignment horizontal="center" vertical="center"/>
      <protection/>
    </xf>
    <xf numFmtId="0" fontId="24" fillId="0" borderId="11" xfId="73" applyFont="1" applyFill="1" applyBorder="1" applyAlignment="1">
      <alignment horizontal="center" vertical="center"/>
      <protection/>
    </xf>
    <xf numFmtId="0" fontId="26" fillId="0" borderId="0" xfId="73" applyFont="1" applyFill="1" applyAlignment="1">
      <alignment horizontal="center" vertical="center"/>
      <protection/>
    </xf>
    <xf numFmtId="9" fontId="26" fillId="0" borderId="0" xfId="73" applyNumberFormat="1" applyFont="1" applyFill="1" applyAlignment="1">
      <alignment vertical="center"/>
      <protection/>
    </xf>
    <xf numFmtId="0" fontId="23" fillId="0" borderId="0" xfId="73" applyFont="1" applyFill="1" applyAlignment="1">
      <alignment horizontal="center" vertical="center"/>
      <protection/>
    </xf>
    <xf numFmtId="0" fontId="30" fillId="0" borderId="0" xfId="73" applyFont="1" applyFill="1" applyAlignment="1">
      <alignment vertical="center"/>
      <protection/>
    </xf>
    <xf numFmtId="0" fontId="31" fillId="8" borderId="0" xfId="73" applyFont="1" applyFill="1" applyAlignment="1">
      <alignment horizontal="center" vertical="center"/>
      <protection/>
    </xf>
    <xf numFmtId="1" fontId="32" fillId="0" borderId="10" xfId="73" applyNumberFormat="1" applyFont="1" applyFill="1" applyBorder="1" applyAlignment="1">
      <alignment horizontal="center" vertical="center"/>
      <protection/>
    </xf>
    <xf numFmtId="0" fontId="31" fillId="0" borderId="0" xfId="73" applyFont="1" applyFill="1" applyAlignment="1">
      <alignment horizontal="center" vertical="center"/>
      <protection/>
    </xf>
    <xf numFmtId="1" fontId="22" fillId="19" borderId="10" xfId="73" applyNumberFormat="1" applyFont="1" applyFill="1" applyBorder="1" applyAlignment="1">
      <alignment horizontal="center" vertical="center"/>
      <protection/>
    </xf>
    <xf numFmtId="0" fontId="33" fillId="19" borderId="10" xfId="73" applyFont="1" applyFill="1" applyBorder="1" applyAlignment="1">
      <alignment horizontal="center" vertical="center"/>
      <protection/>
    </xf>
    <xf numFmtId="1" fontId="33" fillId="19" borderId="10" xfId="73" applyNumberFormat="1" applyFont="1" applyFill="1" applyBorder="1" applyAlignment="1">
      <alignment horizontal="center" vertical="center"/>
      <protection/>
    </xf>
    <xf numFmtId="1" fontId="22" fillId="2" borderId="10" xfId="73" applyNumberFormat="1" applyFont="1" applyFill="1" applyBorder="1" applyAlignment="1">
      <alignment horizontal="center" vertical="center"/>
      <protection/>
    </xf>
    <xf numFmtId="1" fontId="34" fillId="19" borderId="11" xfId="73" applyNumberFormat="1" applyFont="1" applyFill="1" applyBorder="1" applyAlignment="1">
      <alignment horizontal="center" vertical="center"/>
      <protection/>
    </xf>
    <xf numFmtId="0" fontId="35" fillId="0" borderId="0" xfId="73" applyFont="1" applyFill="1" applyAlignment="1">
      <alignment horizontal="center" vertical="center"/>
      <protection/>
    </xf>
    <xf numFmtId="0" fontId="30" fillId="0" borderId="13" xfId="73" applyFont="1" applyFill="1" applyBorder="1" applyAlignment="1">
      <alignment vertical="center"/>
      <protection/>
    </xf>
    <xf numFmtId="0" fontId="35" fillId="0" borderId="10" xfId="73" applyFont="1" applyFill="1" applyBorder="1" applyAlignment="1">
      <alignment vertical="center"/>
      <protection/>
    </xf>
    <xf numFmtId="0" fontId="28" fillId="0" borderId="10" xfId="73" applyNumberFormat="1" applyFont="1" applyFill="1" applyBorder="1" applyAlignment="1">
      <alignment horizontal="center" vertical="center"/>
      <protection/>
    </xf>
    <xf numFmtId="0" fontId="35" fillId="8" borderId="0" xfId="73" applyFont="1" applyFill="1" applyAlignment="1">
      <alignment horizontal="center" vertical="center"/>
      <protection/>
    </xf>
    <xf numFmtId="0" fontId="36" fillId="0" borderId="0" xfId="73" applyFont="1" applyFill="1" applyAlignment="1">
      <alignment vertical="center"/>
      <protection/>
    </xf>
    <xf numFmtId="0" fontId="37" fillId="0" borderId="0" xfId="73" applyFont="1" applyFill="1" applyAlignment="1">
      <alignment vertical="center"/>
      <protection/>
    </xf>
    <xf numFmtId="9" fontId="31" fillId="0" borderId="0" xfId="73" applyNumberFormat="1" applyFont="1" applyFill="1" applyAlignment="1">
      <alignment vertical="center"/>
      <protection/>
    </xf>
    <xf numFmtId="0" fontId="24" fillId="19" borderId="11" xfId="73" applyFont="1" applyFill="1" applyBorder="1" applyAlignment="1">
      <alignment horizontal="center" vertical="center"/>
      <protection/>
    </xf>
    <xf numFmtId="0" fontId="30" fillId="0" borderId="12" xfId="73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73" applyNumberFormat="1" applyFont="1" applyFill="1" applyBorder="1" applyAlignment="1">
      <alignment horizontal="center" vertical="center"/>
      <protection/>
    </xf>
    <xf numFmtId="1" fontId="38" fillId="0" borderId="10" xfId="73" applyNumberFormat="1" applyFont="1" applyFill="1" applyBorder="1" applyAlignment="1">
      <alignment horizontal="center" vertical="center"/>
      <protection/>
    </xf>
    <xf numFmtId="0" fontId="39" fillId="0" borderId="0" xfId="73" applyFont="1" applyFill="1" applyAlignment="1">
      <alignment horizontal="center" vertical="center"/>
      <protection/>
    </xf>
    <xf numFmtId="0" fontId="40" fillId="0" borderId="0" xfId="73" applyFont="1" applyFill="1" applyAlignment="1">
      <alignment horizontal="center" vertical="center"/>
      <protection/>
    </xf>
    <xf numFmtId="0" fontId="40" fillId="0" borderId="0" xfId="73" applyFont="1" applyFill="1" applyAlignment="1">
      <alignment vertical="center"/>
      <protection/>
    </xf>
    <xf numFmtId="0" fontId="33" fillId="2" borderId="10" xfId="73" applyFont="1" applyFill="1" applyBorder="1" applyAlignment="1">
      <alignment horizontal="center" vertical="center"/>
      <protection/>
    </xf>
    <xf numFmtId="1" fontId="33" fillId="2" borderId="10" xfId="73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Border="1" applyAlignment="1">
      <alignment horizontal="center" vertical="center"/>
    </xf>
    <xf numFmtId="1" fontId="33" fillId="19" borderId="11" xfId="73" applyNumberFormat="1" applyFont="1" applyFill="1" applyBorder="1" applyAlignment="1">
      <alignment horizontal="center" vertical="center"/>
      <protection/>
    </xf>
    <xf numFmtId="1" fontId="33" fillId="19" borderId="14" xfId="73" applyNumberFormat="1" applyFont="1" applyFill="1" applyBorder="1" applyAlignment="1">
      <alignment horizontal="center" vertical="center"/>
      <protection/>
    </xf>
    <xf numFmtId="0" fontId="24" fillId="0" borderId="0" xfId="73" applyFont="1" applyFill="1" applyAlignment="1">
      <alignment horizontal="center" vertical="center"/>
      <protection/>
    </xf>
    <xf numFmtId="0" fontId="41" fillId="0" borderId="0" xfId="73" applyFont="1" applyFill="1" applyAlignment="1">
      <alignment horizontal="center" vertical="center"/>
      <protection/>
    </xf>
    <xf numFmtId="0" fontId="41" fillId="0" borderId="0" xfId="73" applyFont="1" applyFill="1" applyAlignment="1">
      <alignment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27" fillId="0" borderId="10" xfId="75" applyFont="1" applyFill="1" applyBorder="1" applyAlignment="1">
      <alignment horizontal="center" vertical="center" wrapText="1"/>
      <protection/>
    </xf>
    <xf numFmtId="0" fontId="42" fillId="0" borderId="0" xfId="73" applyFont="1" applyAlignment="1">
      <alignment horizontal="center" vertical="center"/>
      <protection/>
    </xf>
    <xf numFmtId="0" fontId="27" fillId="0" borderId="0" xfId="73" applyFont="1" applyAlignment="1">
      <alignment horizontal="center" vertical="center"/>
      <protection/>
    </xf>
    <xf numFmtId="0" fontId="27" fillId="0" borderId="0" xfId="73" applyFont="1" applyAlignment="1">
      <alignment vertical="center"/>
      <protection/>
    </xf>
    <xf numFmtId="0" fontId="30" fillId="2" borderId="12" xfId="73" applyFont="1" applyFill="1" applyBorder="1" applyAlignment="1">
      <alignment vertical="center"/>
      <protection/>
    </xf>
    <xf numFmtId="0" fontId="30" fillId="2" borderId="13" xfId="73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0" fontId="28" fillId="2" borderId="10" xfId="73" applyFont="1" applyFill="1" applyBorder="1" applyAlignment="1">
      <alignment horizontal="center" vertical="center"/>
      <protection/>
    </xf>
    <xf numFmtId="1" fontId="28" fillId="2" borderId="10" xfId="73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75" applyFont="1" applyFill="1" applyBorder="1" applyAlignment="1">
      <alignment horizontal="center" vertical="center"/>
      <protection/>
    </xf>
    <xf numFmtId="0" fontId="27" fillId="2" borderId="10" xfId="75" applyFont="1" applyFill="1" applyBorder="1" applyAlignment="1">
      <alignment horizontal="center" vertical="center" wrapText="1"/>
      <protection/>
    </xf>
    <xf numFmtId="1" fontId="27" fillId="2" borderId="10" xfId="73" applyNumberFormat="1" applyFont="1" applyFill="1" applyBorder="1" applyAlignment="1">
      <alignment horizontal="center" vertical="center"/>
      <protection/>
    </xf>
    <xf numFmtId="0" fontId="30" fillId="19" borderId="10" xfId="73" applyFont="1" applyFill="1" applyBorder="1" applyAlignment="1">
      <alignment horizontal="right" vertical="center"/>
      <protection/>
    </xf>
    <xf numFmtId="0" fontId="21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center" vertical="center"/>
      <protection/>
    </xf>
    <xf numFmtId="0" fontId="0" fillId="0" borderId="0" xfId="73" applyAlignment="1">
      <alignment vertical="center"/>
      <protection/>
    </xf>
    <xf numFmtId="0" fontId="0" fillId="0" borderId="0" xfId="73" applyAlignment="1">
      <alignment horizontal="center" vertical="center"/>
      <protection/>
    </xf>
    <xf numFmtId="1" fontId="22" fillId="2" borderId="14" xfId="73" applyNumberFormat="1" applyFont="1" applyFill="1" applyBorder="1" applyAlignment="1">
      <alignment horizontal="center" vertical="center"/>
      <protection/>
    </xf>
    <xf numFmtId="1" fontId="43" fillId="0" borderId="0" xfId="73" applyNumberFormat="1" applyFont="1" applyFill="1" applyBorder="1" applyAlignment="1">
      <alignment horizontal="center" vertical="center"/>
      <protection/>
    </xf>
    <xf numFmtId="1" fontId="44" fillId="0" borderId="0" xfId="73" applyNumberFormat="1" applyFont="1" applyFill="1" applyAlignment="1">
      <alignment vertical="center"/>
      <protection/>
    </xf>
    <xf numFmtId="1" fontId="45" fillId="0" borderId="14" xfId="73" applyNumberFormat="1" applyFont="1" applyFill="1" applyBorder="1" applyAlignment="1">
      <alignment horizontal="center" vertical="center"/>
      <protection/>
    </xf>
    <xf numFmtId="1" fontId="37" fillId="0" borderId="14" xfId="73" applyNumberFormat="1" applyFont="1" applyBorder="1" applyAlignment="1">
      <alignment horizontal="center" vertical="center"/>
      <protection/>
    </xf>
    <xf numFmtId="165" fontId="22" fillId="0" borderId="14" xfId="73" applyNumberFormat="1" applyFont="1" applyFill="1" applyBorder="1" applyAlignment="1">
      <alignment horizontal="center" vertical="center"/>
      <protection/>
    </xf>
    <xf numFmtId="0" fontId="46" fillId="0" borderId="0" xfId="73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horizontal="center" vertical="center"/>
      <protection/>
    </xf>
    <xf numFmtId="0" fontId="41" fillId="0" borderId="0" xfId="73" applyFont="1" applyAlignment="1">
      <alignment horizontal="left"/>
      <protection/>
    </xf>
    <xf numFmtId="1" fontId="47" fillId="0" borderId="0" xfId="73" applyNumberFormat="1" applyFont="1">
      <alignment/>
      <protection/>
    </xf>
    <xf numFmtId="0" fontId="41" fillId="0" borderId="0" xfId="73" applyFont="1" applyAlignment="1">
      <alignment horizontal="center"/>
      <protection/>
    </xf>
    <xf numFmtId="0" fontId="41" fillId="0" borderId="0" xfId="73" applyFont="1" applyBorder="1" applyAlignment="1">
      <alignment horizontal="center"/>
      <protection/>
    </xf>
    <xf numFmtId="1" fontId="41" fillId="0" borderId="0" xfId="73" applyNumberFormat="1" applyFont="1" applyAlignment="1">
      <alignment horizontal="center"/>
      <protection/>
    </xf>
    <xf numFmtId="0" fontId="41" fillId="0" borderId="15" xfId="73" applyFont="1" applyBorder="1" applyAlignment="1">
      <alignment horizontal="center"/>
      <protection/>
    </xf>
    <xf numFmtId="0" fontId="22" fillId="0" borderId="12" xfId="73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 wrapText="1"/>
    </xf>
    <xf numFmtId="0" fontId="27" fillId="2" borderId="10" xfId="73" applyFont="1" applyFill="1" applyBorder="1" applyAlignment="1">
      <alignment horizontal="center" vertical="center" wrapText="1"/>
      <protection/>
    </xf>
    <xf numFmtId="1" fontId="28" fillId="2" borderId="10" xfId="73" applyNumberFormat="1" applyFont="1" applyFill="1" applyBorder="1" applyAlignment="1">
      <alignment horizontal="center" vertical="center" wrapText="1"/>
      <protection/>
    </xf>
    <xf numFmtId="1" fontId="27" fillId="2" borderId="10" xfId="73" applyNumberFormat="1" applyFont="1" applyFill="1" applyBorder="1" applyAlignment="1">
      <alignment horizontal="center" vertical="center" wrapText="1"/>
      <protection/>
    </xf>
    <xf numFmtId="0" fontId="48" fillId="0" borderId="10" xfId="75" applyFont="1" applyFill="1" applyBorder="1" applyAlignment="1">
      <alignment horizontal="center" vertical="center"/>
      <protection/>
    </xf>
    <xf numFmtId="1" fontId="22" fillId="0" borderId="16" xfId="73" applyNumberFormat="1" applyFont="1" applyFill="1" applyBorder="1" applyAlignment="1">
      <alignment horizontal="center" vertical="center" wrapText="1"/>
      <protection/>
    </xf>
    <xf numFmtId="164" fontId="22" fillId="0" borderId="16" xfId="86" applyFont="1" applyFill="1" applyBorder="1" applyAlignment="1" applyProtection="1">
      <alignment horizontal="center" vertical="center" textRotation="90" wrapText="1"/>
      <protection/>
    </xf>
    <xf numFmtId="164" fontId="22" fillId="0" borderId="16" xfId="86" applyFont="1" applyFill="1" applyBorder="1" applyAlignment="1" applyProtection="1">
      <alignment horizontal="center" vertical="center" textRotation="90"/>
      <protection/>
    </xf>
    <xf numFmtId="49" fontId="22" fillId="0" borderId="16" xfId="8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7" xfId="73" applyFont="1" applyFill="1" applyBorder="1" applyAlignment="1">
      <alignment horizontal="center" vertical="center"/>
      <protection/>
    </xf>
    <xf numFmtId="164" fontId="22" fillId="0" borderId="18" xfId="86" applyFont="1" applyFill="1" applyBorder="1" applyAlignment="1" applyProtection="1">
      <alignment horizontal="center" vertical="center" textRotation="90"/>
      <protection/>
    </xf>
    <xf numFmtId="0" fontId="22" fillId="0" borderId="19" xfId="73" applyFont="1" applyFill="1" applyBorder="1" applyAlignment="1">
      <alignment vertical="center"/>
      <protection/>
    </xf>
    <xf numFmtId="0" fontId="22" fillId="0" borderId="20" xfId="73" applyFont="1" applyFill="1" applyBorder="1" applyAlignment="1">
      <alignment vertical="center"/>
      <protection/>
    </xf>
    <xf numFmtId="0" fontId="27" fillId="2" borderId="21" xfId="0" applyFont="1" applyFill="1" applyBorder="1" applyAlignment="1">
      <alignment vertical="center" wrapText="1"/>
    </xf>
    <xf numFmtId="1" fontId="27" fillId="0" borderId="22" xfId="73" applyNumberFormat="1" applyFont="1" applyFill="1" applyBorder="1" applyAlignment="1">
      <alignment horizontal="center" vertical="center"/>
      <protection/>
    </xf>
    <xf numFmtId="0" fontId="27" fillId="2" borderId="23" xfId="0" applyFont="1" applyFill="1" applyBorder="1" applyAlignment="1">
      <alignment vertical="center" wrapText="1"/>
    </xf>
    <xf numFmtId="1" fontId="27" fillId="2" borderId="24" xfId="0" applyNumberFormat="1" applyFont="1" applyFill="1" applyBorder="1" applyAlignment="1">
      <alignment horizontal="center" vertical="center" wrapText="1"/>
    </xf>
    <xf numFmtId="0" fontId="27" fillId="2" borderId="24" xfId="73" applyFont="1" applyFill="1" applyBorder="1" applyAlignment="1">
      <alignment horizontal="center" vertical="center" wrapText="1"/>
      <protection/>
    </xf>
    <xf numFmtId="1" fontId="28" fillId="2" borderId="24" xfId="73" applyNumberFormat="1" applyFont="1" applyFill="1" applyBorder="1" applyAlignment="1">
      <alignment horizontal="center" vertical="center" wrapText="1"/>
      <protection/>
    </xf>
    <xf numFmtId="1" fontId="27" fillId="2" borderId="24" xfId="73" applyNumberFormat="1" applyFont="1" applyFill="1" applyBorder="1" applyAlignment="1">
      <alignment horizontal="center" vertical="center" wrapText="1"/>
      <protection/>
    </xf>
    <xf numFmtId="0" fontId="27" fillId="0" borderId="24" xfId="75" applyFont="1" applyFill="1" applyBorder="1" applyAlignment="1">
      <alignment horizontal="center" vertical="center"/>
      <protection/>
    </xf>
    <xf numFmtId="0" fontId="48" fillId="0" borderId="24" xfId="75" applyFont="1" applyFill="1" applyBorder="1" applyAlignment="1">
      <alignment horizontal="center" vertical="center"/>
      <protection/>
    </xf>
    <xf numFmtId="1" fontId="27" fillId="0" borderId="24" xfId="73" applyNumberFormat="1" applyFont="1" applyFill="1" applyBorder="1" applyAlignment="1">
      <alignment horizontal="center" vertical="center"/>
      <protection/>
    </xf>
    <xf numFmtId="1" fontId="27" fillId="0" borderId="25" xfId="73" applyNumberFormat="1" applyFont="1" applyFill="1" applyBorder="1" applyAlignment="1">
      <alignment horizontal="center" vertical="center"/>
      <protection/>
    </xf>
    <xf numFmtId="0" fontId="27" fillId="0" borderId="26" xfId="73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left" vertical="center" shrinkToFit="1"/>
    </xf>
    <xf numFmtId="0" fontId="27" fillId="0" borderId="27" xfId="73" applyFont="1" applyFill="1" applyBorder="1" applyAlignment="1">
      <alignment vertical="center"/>
      <protection/>
    </xf>
    <xf numFmtId="0" fontId="23" fillId="0" borderId="10" xfId="73" applyFont="1" applyFill="1" applyBorder="1" applyAlignment="1">
      <alignment vertical="center"/>
      <protection/>
    </xf>
    <xf numFmtId="0" fontId="0" fillId="0" borderId="10" xfId="73" applyBorder="1">
      <alignment/>
      <protection/>
    </xf>
    <xf numFmtId="0" fontId="22" fillId="19" borderId="11" xfId="73" applyFont="1" applyFill="1" applyBorder="1" applyAlignment="1">
      <alignment vertical="center"/>
      <protection/>
    </xf>
    <xf numFmtId="1" fontId="22" fillId="0" borderId="11" xfId="73" applyNumberFormat="1" applyFont="1" applyFill="1" applyBorder="1" applyAlignment="1">
      <alignment horizontal="left"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 vertical="center" wrapText="1"/>
    </xf>
    <xf numFmtId="0" fontId="28" fillId="2" borderId="10" xfId="73" applyFont="1" applyFill="1" applyBorder="1" applyAlignment="1">
      <alignment horizontal="center" vertical="center"/>
      <protection/>
    </xf>
    <xf numFmtId="1" fontId="28" fillId="2" borderId="26" xfId="73" applyNumberFormat="1" applyFont="1" applyFill="1" applyBorder="1" applyAlignment="1">
      <alignment horizontal="center" vertical="center"/>
      <protection/>
    </xf>
    <xf numFmtId="1" fontId="27" fillId="2" borderId="26" xfId="73" applyNumberFormat="1" applyFont="1" applyFill="1" applyBorder="1" applyAlignment="1">
      <alignment horizontal="center" vertical="center"/>
      <protection/>
    </xf>
    <xf numFmtId="0" fontId="27" fillId="0" borderId="28" xfId="73" applyFont="1" applyFill="1" applyBorder="1" applyAlignment="1">
      <alignment horizontal="center" vertical="center"/>
      <protection/>
    </xf>
    <xf numFmtId="1" fontId="27" fillId="2" borderId="26" xfId="0" applyNumberFormat="1" applyFont="1" applyFill="1" applyBorder="1" applyAlignment="1">
      <alignment horizontal="center" vertical="center"/>
    </xf>
    <xf numFmtId="0" fontId="28" fillId="2" borderId="26" xfId="73" applyFont="1" applyFill="1" applyBorder="1" applyAlignment="1">
      <alignment horizontal="center" vertical="center"/>
      <protection/>
    </xf>
    <xf numFmtId="0" fontId="27" fillId="2" borderId="26" xfId="0" applyFont="1" applyFill="1" applyBorder="1" applyAlignment="1">
      <alignment horizontal="center" vertical="center"/>
    </xf>
    <xf numFmtId="1" fontId="27" fillId="0" borderId="26" xfId="0" applyNumberFormat="1" applyFont="1" applyFill="1" applyBorder="1" applyAlignment="1">
      <alignment horizontal="center" vertical="center"/>
    </xf>
    <xf numFmtId="0" fontId="27" fillId="0" borderId="26" xfId="75" applyFont="1" applyFill="1" applyBorder="1" applyAlignment="1">
      <alignment horizontal="center" vertical="center"/>
      <protection/>
    </xf>
    <xf numFmtId="0" fontId="27" fillId="0" borderId="26" xfId="75" applyFont="1" applyFill="1" applyBorder="1" applyAlignment="1">
      <alignment horizontal="center" vertical="center" wrapText="1"/>
      <protection/>
    </xf>
    <xf numFmtId="1" fontId="28" fillId="0" borderId="26" xfId="73" applyNumberFormat="1" applyFont="1" applyFill="1" applyBorder="1" applyAlignment="1">
      <alignment horizontal="center" vertical="center"/>
      <protection/>
    </xf>
    <xf numFmtId="1" fontId="27" fillId="0" borderId="26" xfId="73" applyNumberFormat="1" applyFont="1" applyFill="1" applyBorder="1" applyAlignment="1">
      <alignment horizontal="center" vertical="center"/>
      <protection/>
    </xf>
    <xf numFmtId="0" fontId="28" fillId="0" borderId="26" xfId="73" applyFont="1" applyFill="1" applyBorder="1" applyAlignment="1">
      <alignment horizontal="center" vertical="center"/>
      <protection/>
    </xf>
    <xf numFmtId="1" fontId="27" fillId="0" borderId="26" xfId="0" applyNumberFormat="1" applyFont="1" applyFill="1" applyBorder="1" applyAlignment="1">
      <alignment horizontal="center" vertical="center" wrapText="1"/>
    </xf>
    <xf numFmtId="0" fontId="27" fillId="0" borderId="26" xfId="75" applyFont="1" applyBorder="1" applyAlignment="1">
      <alignment horizontal="center" vertical="center"/>
      <protection/>
    </xf>
    <xf numFmtId="1" fontId="27" fillId="0" borderId="29" xfId="0" applyNumberFormat="1" applyFont="1" applyFill="1" applyBorder="1" applyAlignment="1">
      <alignment horizontal="center" vertical="center" wrapText="1"/>
    </xf>
    <xf numFmtId="1" fontId="27" fillId="2" borderId="26" xfId="0" applyNumberFormat="1" applyFont="1" applyFill="1" applyBorder="1" applyAlignment="1">
      <alignment horizontal="center" vertical="center" wrapText="1"/>
    </xf>
    <xf numFmtId="1" fontId="27" fillId="0" borderId="29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6" xfId="73" applyFill="1" applyBorder="1" applyAlignment="1">
      <alignment horizontal="center" vertical="center"/>
      <protection/>
    </xf>
    <xf numFmtId="0" fontId="23" fillId="0" borderId="30" xfId="73" applyFont="1" applyFill="1" applyBorder="1" applyAlignment="1">
      <alignment vertical="center" shrinkToFit="1"/>
      <protection/>
    </xf>
    <xf numFmtId="0" fontId="27" fillId="0" borderId="13" xfId="0" applyFont="1" applyFill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29" xfId="0" applyFont="1" applyFill="1" applyBorder="1" applyAlignment="1">
      <alignment vertical="center" shrinkToFit="1"/>
    </xf>
    <xf numFmtId="0" fontId="30" fillId="19" borderId="13" xfId="73" applyFont="1" applyFill="1" applyBorder="1" applyAlignment="1">
      <alignment horizontal="right" vertical="center" shrinkToFit="1"/>
      <protection/>
    </xf>
    <xf numFmtId="0" fontId="30" fillId="0" borderId="13" xfId="73" applyFont="1" applyFill="1" applyBorder="1" applyAlignment="1">
      <alignment vertical="center" shrinkToFit="1"/>
      <protection/>
    </xf>
    <xf numFmtId="0" fontId="30" fillId="0" borderId="30" xfId="73" applyFont="1" applyFill="1" applyBorder="1" applyAlignment="1">
      <alignment vertical="center" shrinkToFit="1"/>
      <protection/>
    </xf>
    <xf numFmtId="0" fontId="27" fillId="0" borderId="26" xfId="0" applyFont="1" applyFill="1" applyBorder="1" applyAlignment="1">
      <alignment vertical="center" shrinkToFit="1"/>
    </xf>
    <xf numFmtId="0" fontId="30" fillId="2" borderId="31" xfId="73" applyFont="1" applyFill="1" applyBorder="1" applyAlignment="1">
      <alignment horizontal="right" vertical="center" shrinkToFit="1"/>
      <protection/>
    </xf>
    <xf numFmtId="0" fontId="27" fillId="2" borderId="13" xfId="0" applyFont="1" applyFill="1" applyBorder="1" applyAlignment="1">
      <alignment vertical="center" shrinkToFit="1"/>
    </xf>
    <xf numFmtId="0" fontId="27" fillId="0" borderId="29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30" fillId="2" borderId="30" xfId="73" applyFont="1" applyFill="1" applyBorder="1" applyAlignment="1">
      <alignment vertical="center" shrinkToFit="1"/>
      <protection/>
    </xf>
    <xf numFmtId="0" fontId="27" fillId="2" borderId="29" xfId="0" applyFont="1" applyFill="1" applyBorder="1" applyAlignment="1">
      <alignment vertical="center" shrinkToFit="1"/>
    </xf>
    <xf numFmtId="0" fontId="20" fillId="0" borderId="0" xfId="73" applyFont="1" applyBorder="1" applyAlignment="1">
      <alignment horizontal="center" vertical="center"/>
      <protection/>
    </xf>
    <xf numFmtId="1" fontId="20" fillId="0" borderId="32" xfId="73" applyNumberFormat="1" applyFont="1" applyBorder="1" applyAlignment="1">
      <alignment horizontal="center" vertical="center" wrapText="1"/>
      <protection/>
    </xf>
    <xf numFmtId="0" fontId="20" fillId="0" borderId="33" xfId="73" applyFont="1" applyFill="1" applyBorder="1" applyAlignment="1">
      <alignment horizontal="center" wrapText="1"/>
      <protection/>
    </xf>
    <xf numFmtId="0" fontId="20" fillId="0" borderId="28" xfId="73" applyFont="1" applyFill="1" applyBorder="1" applyAlignment="1">
      <alignment horizontal="center" wrapText="1"/>
      <protection/>
    </xf>
    <xf numFmtId="0" fontId="20" fillId="0" borderId="34" xfId="73" applyFont="1" applyFill="1" applyBorder="1" applyAlignment="1">
      <alignment horizontal="center" wrapText="1"/>
      <protection/>
    </xf>
    <xf numFmtId="1" fontId="20" fillId="0" borderId="0" xfId="73" applyNumberFormat="1" applyFont="1" applyBorder="1" applyAlignment="1">
      <alignment horizontal="center" vertical="center" wrapText="1"/>
      <protection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6" xfId="74"/>
    <cellStyle name="Normalny_Arkusz1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tabSelected="1" view="pageBreakPreview" zoomScale="55" zoomScaleSheetLayoutView="55" zoomScalePageLayoutView="0" workbookViewId="0" topLeftCell="A1">
      <pane ySplit="3" topLeftCell="BM29" activePane="bottomLeft" state="frozen"/>
      <selection pane="topLeft" activeCell="C20" sqref="C20"/>
      <selection pane="bottomLeft" activeCell="B79" sqref="B79"/>
    </sheetView>
  </sheetViews>
  <sheetFormatPr defaultColWidth="13.00390625" defaultRowHeight="12.75"/>
  <cols>
    <col min="1" max="1" width="3.421875" style="1" customWidth="1"/>
    <col min="2" max="2" width="45.8515625" style="101" customWidth="1"/>
    <col min="3" max="3" width="6.28125" style="102" customWidth="1"/>
    <col min="4" max="8" width="6.28125" style="103" customWidth="1"/>
    <col min="9" max="9" width="5.28125" style="103" customWidth="1"/>
    <col min="10" max="10" width="6.28125" style="103" customWidth="1"/>
    <col min="11" max="11" width="6.28125" style="106" customWidth="1"/>
    <col min="12" max="12" width="13.00390625" style="2" hidden="1" customWidth="1"/>
    <col min="13" max="14" width="13.00390625" style="3" hidden="1" customWidth="1"/>
    <col min="15" max="15" width="13.00390625" style="1" hidden="1" customWidth="1"/>
    <col min="16" max="17" width="13.00390625" style="4" hidden="1" customWidth="1"/>
    <col min="18" max="16384" width="13.00390625" style="1" customWidth="1"/>
  </cols>
  <sheetData>
    <row r="1" spans="2:11" ht="12.7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42" customHeight="1">
      <c r="B2" s="176" t="s">
        <v>88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1:17" s="13" customFormat="1" ht="93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7" t="s">
        <v>9</v>
      </c>
      <c r="J3" s="10" t="s">
        <v>10</v>
      </c>
      <c r="K3" s="8" t="s">
        <v>11</v>
      </c>
      <c r="L3" s="11" t="s">
        <v>12</v>
      </c>
      <c r="M3" s="12" t="s">
        <v>13</v>
      </c>
      <c r="N3" s="12" t="s">
        <v>14</v>
      </c>
      <c r="P3" s="14" t="s">
        <v>15</v>
      </c>
      <c r="Q3" s="14" t="s">
        <v>16</v>
      </c>
    </row>
    <row r="4" spans="1:17" s="19" customFormat="1" ht="15" customHeight="1">
      <c r="A4" s="15"/>
      <c r="B4" s="161" t="s">
        <v>17</v>
      </c>
      <c r="C4" s="16"/>
      <c r="D4" s="16"/>
      <c r="E4" s="16"/>
      <c r="F4" s="16"/>
      <c r="G4" s="16"/>
      <c r="H4" s="16"/>
      <c r="I4" s="16"/>
      <c r="J4" s="16"/>
      <c r="K4" s="17"/>
      <c r="L4" s="11"/>
      <c r="M4" s="18"/>
      <c r="N4" s="18"/>
      <c r="P4" s="20"/>
      <c r="Q4" s="20"/>
    </row>
    <row r="5" spans="1:17" s="33" customFormat="1" ht="15" customHeight="1">
      <c r="A5" s="21">
        <v>1</v>
      </c>
      <c r="B5" s="162" t="s">
        <v>20</v>
      </c>
      <c r="C5" s="22"/>
      <c r="D5" s="23" t="s">
        <v>19</v>
      </c>
      <c r="E5" s="24">
        <f>SUM(F5:I5)</f>
        <v>30</v>
      </c>
      <c r="F5" s="25"/>
      <c r="G5" s="26">
        <v>30</v>
      </c>
      <c r="H5" s="26"/>
      <c r="I5" s="24"/>
      <c r="J5" s="24">
        <f>ROUNDUP(F5/15,0)</f>
        <v>0</v>
      </c>
      <c r="K5" s="28">
        <f>ROUNDUP((G5+H5+I5)/15,0)</f>
        <v>2</v>
      </c>
      <c r="L5" s="37"/>
      <c r="M5" s="38"/>
      <c r="N5" s="38"/>
      <c r="O5" s="39"/>
      <c r="P5" s="40"/>
      <c r="Q5" s="40"/>
    </row>
    <row r="6" spans="1:17" s="33" customFormat="1" ht="15" customHeight="1">
      <c r="A6" s="21">
        <v>2</v>
      </c>
      <c r="B6" s="163" t="s">
        <v>21</v>
      </c>
      <c r="C6" s="139">
        <v>5</v>
      </c>
      <c r="D6" s="23" t="s">
        <v>19</v>
      </c>
      <c r="E6" s="24">
        <f aca="true" t="shared" si="0" ref="E6:E15">SUM(F6:I6)</f>
        <v>45</v>
      </c>
      <c r="F6" s="34">
        <v>15</v>
      </c>
      <c r="G6" s="35">
        <v>30</v>
      </c>
      <c r="H6" s="35"/>
      <c r="I6" s="36"/>
      <c r="J6" s="24">
        <f>ROUNDUP(F6/15,0)</f>
        <v>1</v>
      </c>
      <c r="K6" s="28">
        <f>ROUNDUP((G6+H6+I6)/15,0)</f>
        <v>2</v>
      </c>
      <c r="L6" s="37"/>
      <c r="M6" s="38"/>
      <c r="N6" s="38"/>
      <c r="O6" s="39"/>
      <c r="P6" s="40"/>
      <c r="Q6" s="40"/>
    </row>
    <row r="7" spans="1:17" s="33" customFormat="1" ht="15" customHeight="1">
      <c r="A7" s="21">
        <v>3</v>
      </c>
      <c r="B7" s="163" t="s">
        <v>22</v>
      </c>
      <c r="C7" s="139">
        <v>5</v>
      </c>
      <c r="D7" s="23" t="s">
        <v>23</v>
      </c>
      <c r="E7" s="24">
        <f t="shared" si="0"/>
        <v>45</v>
      </c>
      <c r="F7" s="34">
        <v>15</v>
      </c>
      <c r="G7" s="35">
        <v>10</v>
      </c>
      <c r="H7" s="35">
        <v>20</v>
      </c>
      <c r="I7" s="36"/>
      <c r="J7" s="24">
        <f>ROUNDUP(F7/15,0)</f>
        <v>1</v>
      </c>
      <c r="K7" s="28">
        <f>ROUNDUP((G7+H7+I7)/15,0)</f>
        <v>2</v>
      </c>
      <c r="L7" s="37"/>
      <c r="M7" s="38"/>
      <c r="N7" s="38"/>
      <c r="O7" s="39"/>
      <c r="P7" s="40"/>
      <c r="Q7" s="40"/>
    </row>
    <row r="8" spans="1:17" s="33" customFormat="1" ht="15" customHeight="1">
      <c r="A8" s="21">
        <v>4</v>
      </c>
      <c r="B8" s="163" t="s">
        <v>24</v>
      </c>
      <c r="C8" s="139">
        <v>5</v>
      </c>
      <c r="D8" s="23" t="s">
        <v>23</v>
      </c>
      <c r="E8" s="24">
        <f t="shared" si="0"/>
        <v>45</v>
      </c>
      <c r="F8" s="34">
        <v>15</v>
      </c>
      <c r="G8" s="35">
        <v>10</v>
      </c>
      <c r="H8" s="35">
        <v>20</v>
      </c>
      <c r="I8" s="36"/>
      <c r="J8" s="24">
        <f>ROUNDUP(F8/15,0)</f>
        <v>1</v>
      </c>
      <c r="K8" s="28">
        <f>ROUNDUP((G8+H8+I8)/15,0)</f>
        <v>2</v>
      </c>
      <c r="L8" s="29" t="str">
        <f aca="true" t="shared" si="1" ref="L8:L13">"#REF!/25"</f>
        <v>#REF!/25</v>
      </c>
      <c r="M8" s="30">
        <v>0</v>
      </c>
      <c r="N8" s="30">
        <f>IF(H9&gt;0,1,0)</f>
        <v>1</v>
      </c>
      <c r="O8" s="31" t="str">
        <f>"#REF!/E31"</f>
        <v>#REF!/E31</v>
      </c>
      <c r="P8" s="32">
        <v>2.2</v>
      </c>
      <c r="Q8" s="32" t="str">
        <f>"#REF!-P31"</f>
        <v>#REF!-P31</v>
      </c>
    </row>
    <row r="9" spans="1:17" s="33" customFormat="1" ht="15" customHeight="1">
      <c r="A9" s="132">
        <v>5</v>
      </c>
      <c r="B9" s="164" t="s">
        <v>89</v>
      </c>
      <c r="C9" s="154">
        <v>3</v>
      </c>
      <c r="D9" s="153" t="s">
        <v>19</v>
      </c>
      <c r="E9" s="151">
        <f>SUM(F9:I9)</f>
        <v>30</v>
      </c>
      <c r="F9" s="152">
        <v>15</v>
      </c>
      <c r="G9" s="151">
        <v>5</v>
      </c>
      <c r="H9" s="151">
        <v>10</v>
      </c>
      <c r="I9" s="151"/>
      <c r="J9" s="151">
        <f>ROUNDUP(F9/15,0)</f>
        <v>1</v>
      </c>
      <c r="K9" s="152">
        <f>ROUNDUP((G9+H9+I9)/15,0)</f>
        <v>1</v>
      </c>
      <c r="L9" s="29" t="str">
        <f t="shared" si="1"/>
        <v>#REF!/25</v>
      </c>
      <c r="M9" s="30">
        <v>0</v>
      </c>
      <c r="N9" s="30" t="e">
        <f>IF(#REF!&gt;0,1,0)</f>
        <v>#REF!</v>
      </c>
      <c r="O9" s="31" t="str">
        <f>"#REF!/E31"</f>
        <v>#REF!/E31</v>
      </c>
      <c r="P9" s="32">
        <v>2.2</v>
      </c>
      <c r="Q9" s="32" t="str">
        <f>"#REF!-P31"</f>
        <v>#REF!-P31</v>
      </c>
    </row>
    <row r="10" spans="1:17" s="41" customFormat="1" ht="15" customHeight="1">
      <c r="A10" s="21">
        <v>6</v>
      </c>
      <c r="B10" s="162" t="s">
        <v>25</v>
      </c>
      <c r="C10" s="22">
        <v>2</v>
      </c>
      <c r="D10" s="23" t="s">
        <v>19</v>
      </c>
      <c r="E10" s="24">
        <f t="shared" si="0"/>
        <v>30</v>
      </c>
      <c r="F10" s="25">
        <v>15</v>
      </c>
      <c r="G10" s="26"/>
      <c r="H10" s="26">
        <v>15</v>
      </c>
      <c r="I10" s="27"/>
      <c r="J10" s="24">
        <f aca="true" t="shared" si="2" ref="J10:J15">ROUNDUP(F10/15,0)</f>
        <v>1</v>
      </c>
      <c r="K10" s="28">
        <f aca="true" t="shared" si="3" ref="K10:K15">ROUNDUP((G10+H10+I10)/15,0)</f>
        <v>1</v>
      </c>
      <c r="L10" s="37" t="str">
        <f t="shared" si="1"/>
        <v>#REF!/25</v>
      </c>
      <c r="M10" s="38">
        <v>0</v>
      </c>
      <c r="N10" s="38">
        <f>IF(H11&gt;0,1,0)</f>
        <v>0</v>
      </c>
      <c r="O10" s="39" t="str">
        <f>"#REF!/E9"</f>
        <v>#REF!/E9</v>
      </c>
      <c r="P10" s="40">
        <v>0.6</v>
      </c>
      <c r="Q10" s="40" t="str">
        <f>"#REF!-P9"</f>
        <v>#REF!-P9</v>
      </c>
    </row>
    <row r="11" spans="1:17" s="33" customFormat="1" ht="15" customHeight="1">
      <c r="A11" s="21">
        <v>7</v>
      </c>
      <c r="B11" s="162" t="s">
        <v>26</v>
      </c>
      <c r="C11" s="22">
        <v>4</v>
      </c>
      <c r="D11" s="23" t="s">
        <v>23</v>
      </c>
      <c r="E11" s="24">
        <f t="shared" si="0"/>
        <v>45</v>
      </c>
      <c r="F11" s="25">
        <v>30</v>
      </c>
      <c r="G11" s="26">
        <v>15</v>
      </c>
      <c r="H11" s="26"/>
      <c r="I11" s="27"/>
      <c r="J11" s="24">
        <f t="shared" si="2"/>
        <v>2</v>
      </c>
      <c r="K11" s="28">
        <f t="shared" si="3"/>
        <v>1</v>
      </c>
      <c r="L11" s="29" t="str">
        <f t="shared" si="1"/>
        <v>#REF!/25</v>
      </c>
      <c r="M11" s="42">
        <v>1</v>
      </c>
      <c r="N11" s="30">
        <f>IF(H12&gt;0,1,0)</f>
        <v>0</v>
      </c>
      <c r="O11" s="31" t="str">
        <f>"#REF!/E10"</f>
        <v>#REF!/E10</v>
      </c>
      <c r="P11" s="32">
        <f>E12/25</f>
        <v>1.2</v>
      </c>
      <c r="Q11" s="32" t="str">
        <f>"#REF!-P10"</f>
        <v>#REF!-P10</v>
      </c>
    </row>
    <row r="12" spans="1:17" s="33" customFormat="1" ht="15" customHeight="1">
      <c r="A12" s="21">
        <v>8</v>
      </c>
      <c r="B12" s="162" t="s">
        <v>27</v>
      </c>
      <c r="C12" s="22">
        <v>2</v>
      </c>
      <c r="D12" s="23" t="s">
        <v>19</v>
      </c>
      <c r="E12" s="24">
        <f t="shared" si="0"/>
        <v>30</v>
      </c>
      <c r="F12" s="25">
        <v>30</v>
      </c>
      <c r="G12" s="26"/>
      <c r="H12" s="26"/>
      <c r="I12" s="27"/>
      <c r="J12" s="24">
        <f t="shared" si="2"/>
        <v>2</v>
      </c>
      <c r="K12" s="28">
        <f t="shared" si="3"/>
        <v>0</v>
      </c>
      <c r="L12" s="29" t="str">
        <f t="shared" si="1"/>
        <v>#REF!/25</v>
      </c>
      <c r="M12" s="30">
        <v>0</v>
      </c>
      <c r="N12" s="30">
        <f>IF(H13&gt;0,1,0)</f>
        <v>0</v>
      </c>
      <c r="O12" s="31" t="str">
        <f>"#REF!/E31"</f>
        <v>#REF!/E31</v>
      </c>
      <c r="P12" s="32">
        <v>2.2</v>
      </c>
      <c r="Q12" s="32" t="str">
        <f>"#REF!-P31"</f>
        <v>#REF!-P31</v>
      </c>
    </row>
    <row r="13" spans="1:17" s="33" customFormat="1" ht="15" customHeight="1">
      <c r="A13" s="132">
        <v>9</v>
      </c>
      <c r="B13" s="164" t="s">
        <v>90</v>
      </c>
      <c r="C13" s="154">
        <v>3</v>
      </c>
      <c r="D13" s="153" t="s">
        <v>19</v>
      </c>
      <c r="E13" s="151">
        <f>SUM(F13:I13)</f>
        <v>30</v>
      </c>
      <c r="F13" s="152">
        <v>30</v>
      </c>
      <c r="G13" s="151"/>
      <c r="H13" s="151"/>
      <c r="I13" s="151"/>
      <c r="J13" s="151">
        <f t="shared" si="2"/>
        <v>2</v>
      </c>
      <c r="K13" s="152">
        <f>ROUNDUP((G13+H13+I13)/15,0)</f>
        <v>0</v>
      </c>
      <c r="L13" s="29" t="str">
        <f t="shared" si="1"/>
        <v>#REF!/25</v>
      </c>
      <c r="M13" s="30">
        <v>0</v>
      </c>
      <c r="N13" s="30" t="e">
        <f>IF(#REF!&gt;0,1,0)</f>
        <v>#REF!</v>
      </c>
      <c r="O13" s="31" t="str">
        <f>"#REF!/E31"</f>
        <v>#REF!/E31</v>
      </c>
      <c r="P13" s="32">
        <v>2.2</v>
      </c>
      <c r="Q13" s="32" t="str">
        <f>"#REF!-P31"</f>
        <v>#REF!-P31</v>
      </c>
    </row>
    <row r="14" spans="1:17" s="33" customFormat="1" ht="15" customHeight="1">
      <c r="A14" s="132">
        <v>10</v>
      </c>
      <c r="B14" s="164" t="s">
        <v>91</v>
      </c>
      <c r="C14" s="154">
        <v>2</v>
      </c>
      <c r="D14" s="153" t="s">
        <v>19</v>
      </c>
      <c r="E14" s="151">
        <f>SUM(F14:I14)</f>
        <v>30</v>
      </c>
      <c r="F14" s="152">
        <v>15</v>
      </c>
      <c r="G14" s="151">
        <v>15</v>
      </c>
      <c r="H14" s="151"/>
      <c r="I14" s="151"/>
      <c r="J14" s="151">
        <f>ROUNDUP(F14/15,0)</f>
        <v>1</v>
      </c>
      <c r="K14" s="152">
        <f>ROUNDUP((G14+H14+I14)/15,0)</f>
        <v>1</v>
      </c>
      <c r="L14" s="37" t="str">
        <f>"#REF!/25"</f>
        <v>#REF!/25</v>
      </c>
      <c r="M14" s="38">
        <v>0</v>
      </c>
      <c r="N14" s="38" t="e">
        <f>IF(#REF!&gt;0,1,0)</f>
        <v>#REF!</v>
      </c>
      <c r="O14" s="39" t="str">
        <f>"#REF!/E31"</f>
        <v>#REF!/E31</v>
      </c>
      <c r="P14" s="40">
        <v>2.2</v>
      </c>
      <c r="Q14" s="40" t="str">
        <f>"#REF!-P31"</f>
        <v>#REF!-P31</v>
      </c>
    </row>
    <row r="15" spans="1:17" s="41" customFormat="1" ht="15" customHeight="1">
      <c r="A15" s="21">
        <v>11</v>
      </c>
      <c r="B15" s="163" t="s">
        <v>28</v>
      </c>
      <c r="C15" s="22">
        <v>0</v>
      </c>
      <c r="D15" s="21" t="s">
        <v>19</v>
      </c>
      <c r="E15" s="24">
        <f t="shared" si="0"/>
        <v>5</v>
      </c>
      <c r="F15" s="34">
        <v>5</v>
      </c>
      <c r="G15" s="34"/>
      <c r="H15" s="34"/>
      <c r="I15" s="43"/>
      <c r="J15" s="24">
        <f t="shared" si="2"/>
        <v>1</v>
      </c>
      <c r="K15" s="28">
        <f t="shared" si="3"/>
        <v>0</v>
      </c>
      <c r="L15" s="49">
        <f>SUM(L5:L14)</f>
        <v>0</v>
      </c>
      <c r="M15" s="50"/>
      <c r="N15" s="38"/>
      <c r="O15" s="39"/>
      <c r="P15" s="40"/>
      <c r="Q15" s="40"/>
    </row>
    <row r="16" spans="1:17" s="41" customFormat="1" ht="15" customHeight="1">
      <c r="A16" s="23"/>
      <c r="B16" s="165" t="s">
        <v>29</v>
      </c>
      <c r="C16" s="45">
        <f>SUM(C5:C15)</f>
        <v>31</v>
      </c>
      <c r="D16" s="46">
        <f>COUNTIF(D5:D15,"e")</f>
        <v>3</v>
      </c>
      <c r="E16" s="47">
        <f aca="true" t="shared" si="4" ref="E16:K16">SUM(E5:E15)</f>
        <v>365</v>
      </c>
      <c r="F16" s="47">
        <f t="shared" si="4"/>
        <v>185</v>
      </c>
      <c r="G16" s="47">
        <f t="shared" si="4"/>
        <v>115</v>
      </c>
      <c r="H16" s="47">
        <f t="shared" si="4"/>
        <v>65</v>
      </c>
      <c r="I16" s="47">
        <f t="shared" si="4"/>
        <v>0</v>
      </c>
      <c r="J16" s="47">
        <f t="shared" si="4"/>
        <v>13</v>
      </c>
      <c r="K16" s="48">
        <f t="shared" si="4"/>
        <v>12</v>
      </c>
      <c r="L16" s="29" t="str">
        <f aca="true" t="shared" si="5" ref="L16:L21">"#REF!/25"</f>
        <v>#REF!/25</v>
      </c>
      <c r="M16" s="54">
        <v>0</v>
      </c>
      <c r="N16" s="30">
        <f>IF(H18&gt;0,1,0)</f>
        <v>1</v>
      </c>
      <c r="O16" s="31" t="str">
        <f>"#REF!/E17"</f>
        <v>#REF!/E17</v>
      </c>
      <c r="P16" s="32">
        <v>4.2</v>
      </c>
      <c r="Q16" s="32" t="str">
        <f>"#REF!-P17"</f>
        <v>#REF!-P17</v>
      </c>
    </row>
    <row r="17" spans="1:17" s="41" customFormat="1" ht="15" customHeight="1">
      <c r="A17" s="23"/>
      <c r="B17" s="166" t="s">
        <v>30</v>
      </c>
      <c r="C17" s="52"/>
      <c r="D17" s="52"/>
      <c r="E17" s="52"/>
      <c r="F17" s="52"/>
      <c r="G17" s="52"/>
      <c r="H17" s="52"/>
      <c r="I17" s="52"/>
      <c r="J17" s="52"/>
      <c r="K17" s="52"/>
      <c r="L17" s="37" t="str">
        <f t="shared" si="5"/>
        <v>#REF!/25</v>
      </c>
      <c r="M17" s="50">
        <v>0</v>
      </c>
      <c r="N17" s="38">
        <f>IF(H5&gt;0,1,0)</f>
        <v>0</v>
      </c>
      <c r="O17" s="39" t="str">
        <f>"#REF!/E18"</f>
        <v>#REF!/E18</v>
      </c>
      <c r="P17" s="40">
        <v>4</v>
      </c>
      <c r="Q17" s="40" t="str">
        <f>"#REF!-P18"</f>
        <v>#REF!-P18</v>
      </c>
    </row>
    <row r="18" spans="1:17" s="55" customFormat="1" ht="15" customHeight="1">
      <c r="A18" s="23">
        <v>12</v>
      </c>
      <c r="B18" s="162" t="s">
        <v>18</v>
      </c>
      <c r="C18" s="22">
        <v>2</v>
      </c>
      <c r="D18" s="23" t="s">
        <v>19</v>
      </c>
      <c r="E18" s="24">
        <f>SUM(F18:I18)</f>
        <v>30</v>
      </c>
      <c r="F18" s="24"/>
      <c r="G18" s="24"/>
      <c r="H18" s="53">
        <v>30</v>
      </c>
      <c r="I18" s="24"/>
      <c r="J18" s="24">
        <f>ROUNDUP(F18/15,0)</f>
        <v>0</v>
      </c>
      <c r="K18" s="28">
        <f>ROUNDUP((G18+H18+I18)/15,0)</f>
        <v>2</v>
      </c>
      <c r="L18" s="37" t="str">
        <f t="shared" si="5"/>
        <v>#REF!/25</v>
      </c>
      <c r="M18" s="38">
        <v>0</v>
      </c>
      <c r="N18" s="38">
        <f>IF(H20&gt;0,1,0)</f>
        <v>0</v>
      </c>
      <c r="O18" s="39" t="str">
        <f>"#REF!/E19"</f>
        <v>#REF!/E19</v>
      </c>
      <c r="P18" s="40">
        <v>4</v>
      </c>
      <c r="Q18" s="40" t="str">
        <f>"#REF!-P19"</f>
        <v>#REF!-P19</v>
      </c>
    </row>
    <row r="19" spans="1:17" s="56" customFormat="1" ht="15" customHeight="1">
      <c r="A19" s="23">
        <v>13</v>
      </c>
      <c r="B19" s="163" t="s">
        <v>32</v>
      </c>
      <c r="C19" s="22"/>
      <c r="D19" s="23" t="s">
        <v>19</v>
      </c>
      <c r="E19" s="24">
        <f>SUM(F19:I19)</f>
        <v>30</v>
      </c>
      <c r="F19" s="34"/>
      <c r="G19" s="35">
        <v>30</v>
      </c>
      <c r="H19" s="35"/>
      <c r="I19" s="36"/>
      <c r="J19" s="24">
        <f>ROUNDUP(F19/15,0)</f>
        <v>0</v>
      </c>
      <c r="K19" s="28">
        <f>ROUNDUP((G19+H19+I19)/15,0)</f>
        <v>2</v>
      </c>
      <c r="L19" s="29" t="str">
        <f t="shared" si="5"/>
        <v>#REF!/25</v>
      </c>
      <c r="M19" s="30">
        <v>0</v>
      </c>
      <c r="N19" s="30">
        <f>IF(H21&gt;0,1,0)</f>
        <v>0</v>
      </c>
      <c r="O19" s="31" t="str">
        <f>"#REF!/E20"</f>
        <v>#REF!/E20</v>
      </c>
      <c r="P19" s="32">
        <f>E21/25</f>
        <v>1.2</v>
      </c>
      <c r="Q19" s="32" t="str">
        <f>"#REF!-P20"</f>
        <v>#REF!-P20</v>
      </c>
    </row>
    <row r="20" spans="1:17" s="33" customFormat="1" ht="15" customHeight="1">
      <c r="A20" s="23">
        <v>14</v>
      </c>
      <c r="B20" s="162" t="s">
        <v>33</v>
      </c>
      <c r="C20" s="22">
        <v>7</v>
      </c>
      <c r="D20" s="23" t="s">
        <v>23</v>
      </c>
      <c r="E20" s="24">
        <f aca="true" t="shared" si="6" ref="E20:E25">SUM(F20:I20)</f>
        <v>75</v>
      </c>
      <c r="F20" s="25">
        <v>30</v>
      </c>
      <c r="G20" s="26">
        <v>45</v>
      </c>
      <c r="H20" s="26"/>
      <c r="I20" s="24"/>
      <c r="J20" s="24">
        <f aca="true" t="shared" si="7" ref="J20:J25">ROUNDUP(F20/15,0)</f>
        <v>2</v>
      </c>
      <c r="K20" s="28">
        <f aca="true" t="shared" si="8" ref="K20:K25">ROUNDUP((G20+H20+I20)/15,0)</f>
        <v>3</v>
      </c>
      <c r="L20" s="37" t="str">
        <f t="shared" si="5"/>
        <v>#REF!/25</v>
      </c>
      <c r="M20" s="44">
        <v>1</v>
      </c>
      <c r="N20" s="38">
        <f>IF(H22&gt;0,1,0)</f>
        <v>1</v>
      </c>
      <c r="O20" s="39" t="str">
        <f>"#REF!/E22"</f>
        <v>#REF!/E22</v>
      </c>
      <c r="P20" s="40">
        <f>E22/25</f>
        <v>1.8</v>
      </c>
      <c r="Q20" s="40" t="str">
        <f>"#REF!-P22"</f>
        <v>#REF!-P22</v>
      </c>
    </row>
    <row r="21" spans="1:17" s="56" customFormat="1" ht="15" customHeight="1">
      <c r="A21" s="23">
        <v>15</v>
      </c>
      <c r="B21" s="162" t="s">
        <v>34</v>
      </c>
      <c r="C21" s="22">
        <v>2</v>
      </c>
      <c r="D21" s="23" t="s">
        <v>19</v>
      </c>
      <c r="E21" s="24">
        <f t="shared" si="6"/>
        <v>30</v>
      </c>
      <c r="F21" s="25">
        <v>30</v>
      </c>
      <c r="G21" s="26"/>
      <c r="H21" s="26"/>
      <c r="I21" s="28"/>
      <c r="J21" s="24">
        <f t="shared" si="7"/>
        <v>2</v>
      </c>
      <c r="K21" s="28">
        <f t="shared" si="8"/>
        <v>0</v>
      </c>
      <c r="L21" s="37" t="str">
        <f t="shared" si="5"/>
        <v>#REF!/25</v>
      </c>
      <c r="M21" s="44">
        <v>1</v>
      </c>
      <c r="N21" s="38">
        <f>IF(H23&gt;0,1,0)</f>
        <v>1</v>
      </c>
      <c r="O21" s="57" t="str">
        <f>"#REF!/E23"</f>
        <v>#REF!/E23</v>
      </c>
      <c r="P21" s="40">
        <f>E23/25</f>
        <v>1.8</v>
      </c>
      <c r="Q21" s="40" t="str">
        <f>"#REF!-P23"</f>
        <v>#REF!-P23</v>
      </c>
    </row>
    <row r="22" spans="1:17" s="33" customFormat="1" ht="15" customHeight="1">
      <c r="A22" s="23">
        <v>16</v>
      </c>
      <c r="B22" s="162" t="s">
        <v>35</v>
      </c>
      <c r="C22" s="22">
        <v>4</v>
      </c>
      <c r="D22" s="21" t="s">
        <v>23</v>
      </c>
      <c r="E22" s="24">
        <f t="shared" si="6"/>
        <v>45</v>
      </c>
      <c r="F22" s="25">
        <v>30</v>
      </c>
      <c r="G22" s="26">
        <v>5</v>
      </c>
      <c r="H22" s="26">
        <v>10</v>
      </c>
      <c r="I22" s="24"/>
      <c r="J22" s="24">
        <f t="shared" si="7"/>
        <v>2</v>
      </c>
      <c r="K22" s="28">
        <f t="shared" si="8"/>
        <v>1</v>
      </c>
      <c r="L22" s="29" t="str">
        <f>"#REF!/25"</f>
        <v>#REF!/25</v>
      </c>
      <c r="M22" s="30">
        <v>0</v>
      </c>
      <c r="N22" s="30">
        <f>IF(H24&gt;0,1,0)</f>
        <v>1</v>
      </c>
      <c r="O22" s="31" t="str">
        <f>"#REF!/E31"</f>
        <v>#REF!/E31</v>
      </c>
      <c r="P22" s="32">
        <v>2.2</v>
      </c>
      <c r="Q22" s="32" t="str">
        <f>"#REF!-P31"</f>
        <v>#REF!-P31</v>
      </c>
    </row>
    <row r="23" spans="1:17" s="33" customFormat="1" ht="15" customHeight="1">
      <c r="A23" s="21">
        <v>17</v>
      </c>
      <c r="B23" s="162" t="s">
        <v>36</v>
      </c>
      <c r="C23" s="22">
        <v>4</v>
      </c>
      <c r="D23" s="23" t="s">
        <v>23</v>
      </c>
      <c r="E23" s="24">
        <f t="shared" si="6"/>
        <v>45</v>
      </c>
      <c r="F23" s="24">
        <v>30</v>
      </c>
      <c r="G23" s="24">
        <v>5</v>
      </c>
      <c r="H23" s="24">
        <v>10</v>
      </c>
      <c r="I23" s="24"/>
      <c r="J23" s="24">
        <f t="shared" si="7"/>
        <v>2</v>
      </c>
      <c r="K23" s="28">
        <f t="shared" si="8"/>
        <v>1</v>
      </c>
      <c r="L23" s="29" t="str">
        <f>"#REF!/25"</f>
        <v>#REF!/25</v>
      </c>
      <c r="M23" s="30">
        <v>0</v>
      </c>
      <c r="N23" s="30" t="e">
        <f>IF(#REF!&gt;0,1,0)</f>
        <v>#REF!</v>
      </c>
      <c r="O23" s="31" t="str">
        <f>"#REF!/E31"</f>
        <v>#REF!/E31</v>
      </c>
      <c r="P23" s="32">
        <v>2.2</v>
      </c>
      <c r="Q23" s="32" t="str">
        <f>"#REF!-P31"</f>
        <v>#REF!-P31</v>
      </c>
    </row>
    <row r="24" spans="1:17" s="56" customFormat="1" ht="15" customHeight="1">
      <c r="A24" s="21">
        <v>18</v>
      </c>
      <c r="B24" s="164" t="s">
        <v>92</v>
      </c>
      <c r="C24" s="154">
        <v>3</v>
      </c>
      <c r="D24" s="153" t="s">
        <v>19</v>
      </c>
      <c r="E24" s="151">
        <f>SUM(F24:I24)</f>
        <v>30</v>
      </c>
      <c r="F24" s="152">
        <v>15</v>
      </c>
      <c r="G24" s="151">
        <v>5</v>
      </c>
      <c r="H24" s="151">
        <v>10</v>
      </c>
      <c r="I24" s="151"/>
      <c r="J24" s="151">
        <f t="shared" si="7"/>
        <v>1</v>
      </c>
      <c r="K24" s="152">
        <f>ROUNDUP((G24+H24+I24)/15,0)</f>
        <v>1</v>
      </c>
      <c r="L24" s="37"/>
      <c r="M24" s="44"/>
      <c r="N24" s="38"/>
      <c r="O24" s="57"/>
      <c r="P24" s="40"/>
      <c r="Q24" s="40"/>
    </row>
    <row r="25" spans="1:17" s="33" customFormat="1" ht="15" customHeight="1">
      <c r="A25" s="23">
        <v>19</v>
      </c>
      <c r="B25" s="162" t="s">
        <v>37</v>
      </c>
      <c r="C25" s="22">
        <v>4</v>
      </c>
      <c r="D25" s="23" t="s">
        <v>19</v>
      </c>
      <c r="E25" s="24">
        <f t="shared" si="6"/>
        <v>45</v>
      </c>
      <c r="F25" s="24">
        <v>15</v>
      </c>
      <c r="G25" s="24">
        <v>10</v>
      </c>
      <c r="H25" s="24">
        <v>20</v>
      </c>
      <c r="I25" s="24"/>
      <c r="J25" s="24">
        <f t="shared" si="7"/>
        <v>1</v>
      </c>
      <c r="K25" s="28">
        <f t="shared" si="8"/>
        <v>2</v>
      </c>
      <c r="L25" s="58">
        <f>SUM(L16:L24)</f>
        <v>0</v>
      </c>
      <c r="M25" s="38"/>
      <c r="N25" s="38"/>
      <c r="O25" s="39"/>
      <c r="P25" s="40"/>
      <c r="Q25" s="40"/>
    </row>
    <row r="26" spans="1:17" s="33" customFormat="1" ht="15" customHeight="1">
      <c r="A26" s="21">
        <v>20</v>
      </c>
      <c r="B26" s="162" t="s">
        <v>38</v>
      </c>
      <c r="C26" s="22">
        <v>4</v>
      </c>
      <c r="D26" s="23" t="s">
        <v>19</v>
      </c>
      <c r="E26" s="24">
        <f>SUM(F26:I26)</f>
        <v>45</v>
      </c>
      <c r="F26" s="24">
        <v>15</v>
      </c>
      <c r="G26" s="24">
        <v>10</v>
      </c>
      <c r="H26" s="24">
        <v>20</v>
      </c>
      <c r="I26" s="24"/>
      <c r="J26" s="24">
        <f>ROUNDUP(F26/15,0)</f>
        <v>1</v>
      </c>
      <c r="K26" s="28">
        <f>ROUNDUP((G26+H26+I26)/15,0)</f>
        <v>2</v>
      </c>
      <c r="L26" s="58"/>
      <c r="M26" s="38"/>
      <c r="N26" s="38"/>
      <c r="O26" s="39"/>
      <c r="P26" s="40"/>
      <c r="Q26" s="40"/>
    </row>
    <row r="27" spans="1:17" s="33" customFormat="1" ht="15" customHeight="1">
      <c r="A27" s="21"/>
      <c r="B27" s="165" t="s">
        <v>29</v>
      </c>
      <c r="C27" s="45">
        <f>SUM(C18:C26)</f>
        <v>30</v>
      </c>
      <c r="D27" s="46">
        <f>COUNTIF(D18:D26,"e")</f>
        <v>3</v>
      </c>
      <c r="E27" s="47">
        <f aca="true" t="shared" si="9" ref="E27:K27">SUM(E18:E26)</f>
        <v>375</v>
      </c>
      <c r="F27" s="47">
        <f t="shared" si="9"/>
        <v>165</v>
      </c>
      <c r="G27" s="47">
        <f t="shared" si="9"/>
        <v>110</v>
      </c>
      <c r="H27" s="47">
        <f t="shared" si="9"/>
        <v>100</v>
      </c>
      <c r="I27" s="47">
        <f t="shared" si="9"/>
        <v>0</v>
      </c>
      <c r="J27" s="47">
        <f t="shared" si="9"/>
        <v>11</v>
      </c>
      <c r="K27" s="48">
        <f t="shared" si="9"/>
        <v>14</v>
      </c>
      <c r="L27" s="29" t="str">
        <f aca="true" t="shared" si="10" ref="L27:L43">"#REF!/25"</f>
        <v>#REF!/25</v>
      </c>
      <c r="M27" s="30">
        <v>0</v>
      </c>
      <c r="N27" s="30">
        <f>IF(H29&gt;0,1,0)</f>
        <v>1</v>
      </c>
      <c r="O27" s="31" t="str">
        <f>"#REF!/E27"</f>
        <v>#REF!/E27</v>
      </c>
      <c r="P27" s="32">
        <v>2.6</v>
      </c>
      <c r="Q27" s="32" t="str">
        <f>"#REF!-P27"</f>
        <v>#REF!-P27</v>
      </c>
    </row>
    <row r="28" spans="1:17" s="33" customFormat="1" ht="15" customHeight="1">
      <c r="A28" s="21"/>
      <c r="B28" s="167" t="s">
        <v>39</v>
      </c>
      <c r="C28" s="59"/>
      <c r="D28" s="59"/>
      <c r="E28" s="59"/>
      <c r="F28" s="59"/>
      <c r="G28" s="59"/>
      <c r="H28" s="59"/>
      <c r="I28" s="59"/>
      <c r="J28" s="59"/>
      <c r="K28" s="51"/>
      <c r="L28" s="37"/>
      <c r="M28" s="38"/>
      <c r="N28" s="38"/>
      <c r="O28" s="39"/>
      <c r="P28" s="40"/>
      <c r="Q28" s="40"/>
    </row>
    <row r="29" spans="1:17" s="33" customFormat="1" ht="15" customHeight="1">
      <c r="A29" s="21">
        <v>21</v>
      </c>
      <c r="B29" s="162" t="s">
        <v>31</v>
      </c>
      <c r="C29" s="60">
        <v>2</v>
      </c>
      <c r="D29" s="21" t="s">
        <v>19</v>
      </c>
      <c r="E29" s="24">
        <v>30</v>
      </c>
      <c r="F29" s="24"/>
      <c r="G29" s="24"/>
      <c r="H29" s="53">
        <v>30</v>
      </c>
      <c r="I29" s="24"/>
      <c r="J29" s="24">
        <f>ROUNDUP(F29/15,0)</f>
        <v>0</v>
      </c>
      <c r="K29" s="28">
        <f>ROUNDUP((G29+H29+I29)/15,0)</f>
        <v>2</v>
      </c>
      <c r="L29" s="29"/>
      <c r="M29" s="30"/>
      <c r="N29" s="30"/>
      <c r="O29" s="31"/>
      <c r="P29" s="32"/>
      <c r="Q29" s="32"/>
    </row>
    <row r="30" spans="1:17" s="33" customFormat="1" ht="15" customHeight="1">
      <c r="A30" s="21">
        <v>22</v>
      </c>
      <c r="B30" s="162" t="s">
        <v>41</v>
      </c>
      <c r="C30" s="60">
        <v>1</v>
      </c>
      <c r="D30" s="21" t="s">
        <v>19</v>
      </c>
      <c r="E30" s="24">
        <f aca="true" t="shared" si="11" ref="E30:E35">SUM(F30:I30)</f>
        <v>15</v>
      </c>
      <c r="F30" s="28">
        <v>15</v>
      </c>
      <c r="G30" s="28"/>
      <c r="H30" s="61"/>
      <c r="I30" s="28"/>
      <c r="J30" s="24">
        <f>ROUNDUP(F30/15,0)</f>
        <v>1</v>
      </c>
      <c r="K30" s="28">
        <f aca="true" t="shared" si="12" ref="K30:K38">ROUNDUP((G30+H30+I30)/15,0)</f>
        <v>0</v>
      </c>
      <c r="L30" s="37" t="str">
        <f t="shared" si="10"/>
        <v>#REF!/25</v>
      </c>
      <c r="M30" s="38">
        <v>0</v>
      </c>
      <c r="N30" s="38">
        <f>IF(H31&gt;0,1,0)</f>
        <v>1</v>
      </c>
      <c r="O30" s="39" t="str">
        <f>"#REF!/E29"</f>
        <v>#REF!/E29</v>
      </c>
      <c r="P30" s="40">
        <v>2.6</v>
      </c>
      <c r="Q30" s="40" t="str">
        <f>"#REF!-P29"</f>
        <v>#REF!-P29</v>
      </c>
    </row>
    <row r="31" spans="1:17" s="33" customFormat="1" ht="15" customHeight="1">
      <c r="A31" s="21">
        <v>23</v>
      </c>
      <c r="B31" s="168" t="s">
        <v>93</v>
      </c>
      <c r="C31" s="152">
        <v>3</v>
      </c>
      <c r="D31" s="152" t="s">
        <v>23</v>
      </c>
      <c r="E31" s="152">
        <f>SUM(F31:I31)</f>
        <v>45</v>
      </c>
      <c r="F31" s="152">
        <v>15</v>
      </c>
      <c r="G31" s="152">
        <v>10</v>
      </c>
      <c r="H31" s="152">
        <v>20</v>
      </c>
      <c r="I31" s="152"/>
      <c r="J31" s="152">
        <f>ROUNDUP(F31/15,0)</f>
        <v>1</v>
      </c>
      <c r="K31" s="28">
        <f t="shared" si="12"/>
        <v>2</v>
      </c>
      <c r="L31" s="37" t="str">
        <f t="shared" si="10"/>
        <v>#REF!/25</v>
      </c>
      <c r="M31" s="38">
        <v>0</v>
      </c>
      <c r="N31" s="38">
        <f>IF(H32&gt;0,1,0)</f>
        <v>1</v>
      </c>
      <c r="O31" s="39" t="str">
        <f>"#REF!/E30"</f>
        <v>#REF!/E30</v>
      </c>
      <c r="P31" s="40">
        <v>2.5</v>
      </c>
      <c r="Q31" s="40" t="str">
        <f>"#REF!-P30"</f>
        <v>#REF!-P30</v>
      </c>
    </row>
    <row r="32" spans="1:17" s="33" customFormat="1" ht="15" customHeight="1">
      <c r="A32" s="21">
        <v>24</v>
      </c>
      <c r="B32" s="162" t="s">
        <v>42</v>
      </c>
      <c r="C32" s="140">
        <v>5</v>
      </c>
      <c r="D32" s="23" t="s">
        <v>23</v>
      </c>
      <c r="E32" s="24">
        <f t="shared" si="11"/>
        <v>45</v>
      </c>
      <c r="F32" s="28">
        <v>15</v>
      </c>
      <c r="G32" s="28">
        <v>10</v>
      </c>
      <c r="H32" s="61">
        <v>20</v>
      </c>
      <c r="I32" s="62"/>
      <c r="J32" s="24">
        <f aca="true" t="shared" si="13" ref="J32:J37">ROUNDUP(F32/15,0)</f>
        <v>1</v>
      </c>
      <c r="K32" s="28">
        <f t="shared" si="12"/>
        <v>2</v>
      </c>
      <c r="L32" s="37" t="str">
        <f t="shared" si="10"/>
        <v>#REF!/25</v>
      </c>
      <c r="M32" s="44">
        <v>1</v>
      </c>
      <c r="N32" s="38">
        <f>IF(H34&gt;0,1,0)</f>
        <v>1</v>
      </c>
      <c r="O32" s="57" t="str">
        <f>"#REF!/E43"</f>
        <v>#REF!/E43</v>
      </c>
      <c r="P32" s="40">
        <f>E34/25</f>
        <v>1.2</v>
      </c>
      <c r="Q32" s="40" t="str">
        <f>"#REF!-P43"</f>
        <v>#REF!-P43</v>
      </c>
    </row>
    <row r="33" spans="1:17" s="65" customFormat="1" ht="15" customHeight="1">
      <c r="A33" s="21">
        <v>25</v>
      </c>
      <c r="B33" s="162" t="s">
        <v>83</v>
      </c>
      <c r="C33" s="22">
        <v>4</v>
      </c>
      <c r="D33" s="23" t="s">
        <v>23</v>
      </c>
      <c r="E33" s="24">
        <f>SUM(F33:I33)</f>
        <v>45</v>
      </c>
      <c r="F33" s="25">
        <v>15</v>
      </c>
      <c r="G33" s="28">
        <v>10</v>
      </c>
      <c r="H33" s="61">
        <v>20</v>
      </c>
      <c r="I33" s="24"/>
      <c r="J33" s="24">
        <f t="shared" si="13"/>
        <v>1</v>
      </c>
      <c r="K33" s="28">
        <f t="shared" si="12"/>
        <v>2</v>
      </c>
      <c r="L33" s="63"/>
      <c r="M33" s="64"/>
      <c r="N33" s="64"/>
      <c r="P33" s="64"/>
      <c r="Q33" s="64"/>
    </row>
    <row r="34" spans="1:17" s="33" customFormat="1" ht="15" customHeight="1">
      <c r="A34" s="21">
        <v>26</v>
      </c>
      <c r="B34" s="162" t="s">
        <v>44</v>
      </c>
      <c r="C34" s="22">
        <v>3</v>
      </c>
      <c r="D34" s="21" t="s">
        <v>19</v>
      </c>
      <c r="E34" s="24">
        <f>SUM(F34:I34)</f>
        <v>30</v>
      </c>
      <c r="F34" s="25">
        <v>15</v>
      </c>
      <c r="G34" s="26">
        <v>5</v>
      </c>
      <c r="H34" s="26">
        <v>10</v>
      </c>
      <c r="I34" s="28"/>
      <c r="J34" s="24">
        <f t="shared" si="13"/>
        <v>1</v>
      </c>
      <c r="K34" s="28">
        <f t="shared" si="12"/>
        <v>1</v>
      </c>
      <c r="L34" s="37"/>
      <c r="M34" s="44"/>
      <c r="N34" s="38"/>
      <c r="O34" s="57"/>
      <c r="P34" s="40"/>
      <c r="Q34" s="40"/>
    </row>
    <row r="35" spans="1:17" s="33" customFormat="1" ht="15" customHeight="1">
      <c r="A35" s="21">
        <v>27</v>
      </c>
      <c r="B35" s="164" t="s">
        <v>45</v>
      </c>
      <c r="C35" s="22">
        <v>3</v>
      </c>
      <c r="D35" s="23" t="s">
        <v>19</v>
      </c>
      <c r="E35" s="24">
        <f t="shared" si="11"/>
        <v>30</v>
      </c>
      <c r="F35" s="24">
        <v>15</v>
      </c>
      <c r="G35" s="24">
        <v>5</v>
      </c>
      <c r="H35" s="53">
        <v>10</v>
      </c>
      <c r="I35" s="24"/>
      <c r="J35" s="24">
        <f t="shared" si="13"/>
        <v>1</v>
      </c>
      <c r="K35" s="28">
        <f t="shared" si="12"/>
        <v>1</v>
      </c>
      <c r="L35" s="37" t="str">
        <f>"#REF!/25"</f>
        <v>#REF!/25</v>
      </c>
      <c r="M35" s="44">
        <v>1</v>
      </c>
      <c r="N35" s="38">
        <f>IF(H37&gt;0,1,0)</f>
        <v>0</v>
      </c>
      <c r="O35" s="57" t="str">
        <f>"#REF!/E33"</f>
        <v>#REF!/E33</v>
      </c>
      <c r="P35" s="40">
        <f>E37/25</f>
        <v>1.2</v>
      </c>
      <c r="Q35" s="40" t="str">
        <f>"#REF!-P33"</f>
        <v>#REF!-P33</v>
      </c>
    </row>
    <row r="36" spans="1:17" s="33" customFormat="1" ht="15" customHeight="1">
      <c r="A36" s="21">
        <v>28</v>
      </c>
      <c r="B36" s="162" t="s">
        <v>94</v>
      </c>
      <c r="C36" s="156">
        <v>3</v>
      </c>
      <c r="D36" s="132" t="s">
        <v>19</v>
      </c>
      <c r="E36" s="151">
        <f>SUM(F36:I36)</f>
        <v>30</v>
      </c>
      <c r="F36" s="132">
        <v>15</v>
      </c>
      <c r="G36" s="132">
        <v>5</v>
      </c>
      <c r="H36" s="132">
        <v>10</v>
      </c>
      <c r="I36" s="151"/>
      <c r="J36" s="151">
        <f>ROUNDUP(F36/15,0)</f>
        <v>1</v>
      </c>
      <c r="K36" s="28">
        <f t="shared" si="12"/>
        <v>1</v>
      </c>
      <c r="L36" s="29" t="str">
        <f>"#REF!/25"</f>
        <v>#REF!/25</v>
      </c>
      <c r="M36" s="30">
        <v>0</v>
      </c>
      <c r="N36" s="30">
        <f>IF(H38&gt;0,1,0)</f>
        <v>1</v>
      </c>
      <c r="O36" s="31" t="str">
        <f>"#REF!/E31"</f>
        <v>#REF!/E31</v>
      </c>
      <c r="P36" s="32">
        <v>2.2</v>
      </c>
      <c r="Q36" s="32" t="str">
        <f>"#REF!-P31"</f>
        <v>#REF!-P31</v>
      </c>
    </row>
    <row r="37" spans="1:17" s="33" customFormat="1" ht="15" customHeight="1">
      <c r="A37" s="21">
        <v>29</v>
      </c>
      <c r="B37" s="162" t="s">
        <v>46</v>
      </c>
      <c r="C37" s="60">
        <v>3</v>
      </c>
      <c r="D37" s="21" t="s">
        <v>19</v>
      </c>
      <c r="E37" s="24">
        <f>SUM(F37:I37)</f>
        <v>30</v>
      </c>
      <c r="F37" s="21">
        <v>15</v>
      </c>
      <c r="G37" s="21">
        <v>15</v>
      </c>
      <c r="H37" s="21"/>
      <c r="I37" s="28"/>
      <c r="J37" s="24">
        <f t="shared" si="13"/>
        <v>1</v>
      </c>
      <c r="K37" s="28">
        <f t="shared" si="12"/>
        <v>1</v>
      </c>
      <c r="L37" s="58">
        <f>SUM(L27:L36)</f>
        <v>0</v>
      </c>
      <c r="M37" s="38"/>
      <c r="N37" s="38"/>
      <c r="O37" s="39"/>
      <c r="P37" s="40"/>
      <c r="Q37" s="40"/>
    </row>
    <row r="38" spans="1:17" s="33" customFormat="1" ht="15" customHeight="1">
      <c r="A38" s="21">
        <v>30</v>
      </c>
      <c r="B38" s="162" t="s">
        <v>95</v>
      </c>
      <c r="C38" s="156">
        <v>3</v>
      </c>
      <c r="D38" s="153" t="s">
        <v>19</v>
      </c>
      <c r="E38" s="151">
        <f>SUM(F38:I38)</f>
        <v>30</v>
      </c>
      <c r="F38" s="152">
        <v>15</v>
      </c>
      <c r="G38" s="151">
        <v>5</v>
      </c>
      <c r="H38" s="151">
        <v>10</v>
      </c>
      <c r="I38" s="151"/>
      <c r="J38" s="151">
        <f>ROUNDUP(F38/15,0)</f>
        <v>1</v>
      </c>
      <c r="K38" s="28">
        <f t="shared" si="12"/>
        <v>1</v>
      </c>
      <c r="L38" s="58"/>
      <c r="M38" s="38"/>
      <c r="N38" s="38"/>
      <c r="O38" s="39"/>
      <c r="P38" s="40"/>
      <c r="Q38" s="40"/>
    </row>
    <row r="39" spans="1:17" s="33" customFormat="1" ht="15" customHeight="1">
      <c r="A39" s="21"/>
      <c r="B39" s="169" t="s">
        <v>29</v>
      </c>
      <c r="C39" s="48">
        <f>SUM(C29:C38)</f>
        <v>30</v>
      </c>
      <c r="D39" s="66">
        <f>COUNTIF(D29:D38,"e")</f>
        <v>3</v>
      </c>
      <c r="E39" s="67">
        <f aca="true" t="shared" si="14" ref="E39:K39">SUM(E29:E38)</f>
        <v>330</v>
      </c>
      <c r="F39" s="67">
        <f t="shared" si="14"/>
        <v>135</v>
      </c>
      <c r="G39" s="67">
        <f t="shared" si="14"/>
        <v>65</v>
      </c>
      <c r="H39" s="67">
        <f t="shared" si="14"/>
        <v>130</v>
      </c>
      <c r="I39" s="67">
        <f t="shared" si="14"/>
        <v>0</v>
      </c>
      <c r="J39" s="67">
        <f t="shared" si="14"/>
        <v>9</v>
      </c>
      <c r="K39" s="67">
        <f t="shared" si="14"/>
        <v>13</v>
      </c>
      <c r="L39" s="37" t="str">
        <f t="shared" si="10"/>
        <v>#REF!/25</v>
      </c>
      <c r="M39" s="38">
        <v>0</v>
      </c>
      <c r="N39" s="38">
        <f>IF(H42&gt;0,1,0)</f>
        <v>1</v>
      </c>
      <c r="O39" s="39" t="str">
        <f>"#REF!/E31"</f>
        <v>#REF!/E31</v>
      </c>
      <c r="P39" s="40">
        <v>2.2</v>
      </c>
      <c r="Q39" s="40" t="str">
        <f>"#REF!-P31"</f>
        <v>#REF!-P31</v>
      </c>
    </row>
    <row r="40" spans="1:17" s="33" customFormat="1" ht="15" customHeight="1">
      <c r="A40" s="135"/>
      <c r="B40" s="167" t="s">
        <v>47</v>
      </c>
      <c r="C40" s="59"/>
      <c r="D40" s="59"/>
      <c r="E40" s="59"/>
      <c r="F40" s="59"/>
      <c r="G40" s="59"/>
      <c r="H40" s="59"/>
      <c r="I40" s="59"/>
      <c r="J40" s="59"/>
      <c r="K40" s="51"/>
      <c r="L40" s="37" t="str">
        <f t="shared" si="10"/>
        <v>#REF!/25</v>
      </c>
      <c r="M40" s="38">
        <v>0</v>
      </c>
      <c r="N40" s="38" t="e">
        <f>IF(#REF!&gt;0,1,0)</f>
        <v>#REF!</v>
      </c>
      <c r="O40" s="39" t="str">
        <f>"#REF!/E31"</f>
        <v>#REF!/E31</v>
      </c>
      <c r="P40" s="40">
        <v>2.2</v>
      </c>
      <c r="Q40" s="40" t="str">
        <f>"#REF!-P31"</f>
        <v>#REF!-P31</v>
      </c>
    </row>
    <row r="41" spans="1:17" s="33" customFormat="1" ht="15" customHeight="1">
      <c r="A41" s="132">
        <v>31</v>
      </c>
      <c r="B41" s="162" t="s">
        <v>40</v>
      </c>
      <c r="C41" s="22">
        <v>4</v>
      </c>
      <c r="D41" s="21" t="s">
        <v>23</v>
      </c>
      <c r="E41" s="24">
        <v>45</v>
      </c>
      <c r="F41" s="24"/>
      <c r="G41" s="24"/>
      <c r="H41" s="53">
        <v>45</v>
      </c>
      <c r="I41" s="24"/>
      <c r="J41" s="24">
        <f aca="true" t="shared" si="15" ref="J41:J49">ROUNDUP(F41/15,0)</f>
        <v>0</v>
      </c>
      <c r="K41" s="28">
        <f aca="true" t="shared" si="16" ref="K41:K49">ROUNDUP((G41+H41+I41)/15,0)</f>
        <v>3</v>
      </c>
      <c r="L41" s="37" t="str">
        <f t="shared" si="10"/>
        <v>#REF!/25</v>
      </c>
      <c r="M41" s="38">
        <v>0</v>
      </c>
      <c r="N41" s="38">
        <f>IF(H43&gt;0,1,0)</f>
        <v>1</v>
      </c>
      <c r="O41" s="39" t="str">
        <f>"#REF!/E31"</f>
        <v>#REF!/E31</v>
      </c>
      <c r="P41" s="40">
        <v>2.2</v>
      </c>
      <c r="Q41" s="40" t="str">
        <f>"#REF!-P31"</f>
        <v>#REF!-P31</v>
      </c>
    </row>
    <row r="42" spans="1:17" s="33" customFormat="1" ht="15" customHeight="1">
      <c r="A42" s="132">
        <v>32</v>
      </c>
      <c r="B42" s="164" t="s">
        <v>96</v>
      </c>
      <c r="C42" s="154">
        <v>4</v>
      </c>
      <c r="D42" s="153" t="s">
        <v>19</v>
      </c>
      <c r="E42" s="151">
        <f aca="true" t="shared" si="17" ref="E42:E49">SUM(F42:I42)</f>
        <v>45</v>
      </c>
      <c r="F42" s="152">
        <v>15</v>
      </c>
      <c r="G42" s="151">
        <v>10</v>
      </c>
      <c r="H42" s="151">
        <v>20</v>
      </c>
      <c r="I42" s="151"/>
      <c r="J42" s="151">
        <f t="shared" si="15"/>
        <v>1</v>
      </c>
      <c r="K42" s="152">
        <f t="shared" si="16"/>
        <v>2</v>
      </c>
      <c r="L42" s="37" t="str">
        <f t="shared" si="10"/>
        <v>#REF!/25</v>
      </c>
      <c r="M42" s="38">
        <v>0</v>
      </c>
      <c r="N42" s="38" t="e">
        <f>IF(#REF!&gt;0,1,0)</f>
        <v>#REF!</v>
      </c>
      <c r="O42" s="39" t="str">
        <f>"#REF!/E31"</f>
        <v>#REF!/E31</v>
      </c>
      <c r="P42" s="40">
        <v>2.2</v>
      </c>
      <c r="Q42" s="40" t="str">
        <f>"#REF!-P31"</f>
        <v>#REF!-P31</v>
      </c>
    </row>
    <row r="43" spans="1:17" s="33" customFormat="1" ht="15" customHeight="1">
      <c r="A43" s="132">
        <v>33</v>
      </c>
      <c r="B43" s="164" t="s">
        <v>97</v>
      </c>
      <c r="C43" s="154">
        <v>2</v>
      </c>
      <c r="D43" s="153" t="s">
        <v>19</v>
      </c>
      <c r="E43" s="151">
        <f t="shared" si="17"/>
        <v>30</v>
      </c>
      <c r="F43" s="152">
        <v>15</v>
      </c>
      <c r="G43" s="151">
        <v>5</v>
      </c>
      <c r="H43" s="151">
        <v>10</v>
      </c>
      <c r="I43" s="151"/>
      <c r="J43" s="151">
        <f t="shared" si="15"/>
        <v>1</v>
      </c>
      <c r="K43" s="152">
        <f t="shared" si="16"/>
        <v>1</v>
      </c>
      <c r="L43" s="37" t="str">
        <f t="shared" si="10"/>
        <v>#REF!/25</v>
      </c>
      <c r="M43" s="38">
        <v>0</v>
      </c>
      <c r="N43" s="38">
        <f>IF(H45&gt;0,1,0)</f>
        <v>1</v>
      </c>
      <c r="O43" s="39" t="str">
        <f>"#REF!/E31"</f>
        <v>#REF!/E31</v>
      </c>
      <c r="P43" s="40">
        <v>2.2</v>
      </c>
      <c r="Q43" s="40" t="str">
        <f>"#REF!-P31"</f>
        <v>#REF!-P31</v>
      </c>
    </row>
    <row r="44" spans="1:17" s="33" customFormat="1" ht="15" customHeight="1">
      <c r="A44" s="132">
        <v>34</v>
      </c>
      <c r="B44" s="162" t="s">
        <v>48</v>
      </c>
      <c r="C44" s="22">
        <v>4</v>
      </c>
      <c r="D44" s="23" t="s">
        <v>19</v>
      </c>
      <c r="E44" s="24">
        <f t="shared" si="17"/>
        <v>45</v>
      </c>
      <c r="F44" s="25">
        <v>15</v>
      </c>
      <c r="G44" s="26">
        <v>10</v>
      </c>
      <c r="H44" s="26">
        <v>20</v>
      </c>
      <c r="I44" s="62"/>
      <c r="J44" s="24">
        <f t="shared" si="15"/>
        <v>1</v>
      </c>
      <c r="K44" s="28">
        <f t="shared" si="16"/>
        <v>2</v>
      </c>
      <c r="L44" s="37"/>
      <c r="M44" s="44"/>
      <c r="N44" s="38"/>
      <c r="O44" s="57"/>
      <c r="P44" s="40"/>
      <c r="Q44" s="40"/>
    </row>
    <row r="45" spans="1:17" s="33" customFormat="1" ht="15" customHeight="1">
      <c r="A45" s="132">
        <v>35</v>
      </c>
      <c r="B45" s="164" t="s">
        <v>107</v>
      </c>
      <c r="C45" s="154">
        <v>2</v>
      </c>
      <c r="D45" s="153" t="s">
        <v>19</v>
      </c>
      <c r="E45" s="151">
        <f t="shared" si="17"/>
        <v>30</v>
      </c>
      <c r="F45" s="152">
        <v>15</v>
      </c>
      <c r="G45" s="151">
        <v>5</v>
      </c>
      <c r="H45" s="151">
        <v>10</v>
      </c>
      <c r="I45" s="151"/>
      <c r="J45" s="151">
        <f t="shared" si="15"/>
        <v>1</v>
      </c>
      <c r="K45" s="152">
        <f t="shared" si="16"/>
        <v>1</v>
      </c>
      <c r="L45" s="37" t="str">
        <f>"#REF!/25"</f>
        <v>#REF!/25</v>
      </c>
      <c r="M45" s="38">
        <v>0</v>
      </c>
      <c r="N45" s="38">
        <f>IF(H47&gt;0,1,0)</f>
        <v>1</v>
      </c>
      <c r="O45" s="39" t="str">
        <f>"#REF!/E42"</f>
        <v>#REF!/E42</v>
      </c>
      <c r="P45" s="40">
        <f>E47/25</f>
        <v>1.8</v>
      </c>
      <c r="Q45" s="40" t="str">
        <f>"#REF!-P42"</f>
        <v>#REF!-P42</v>
      </c>
    </row>
    <row r="46" spans="1:17" s="33" customFormat="1" ht="15" customHeight="1">
      <c r="A46" s="21">
        <v>36</v>
      </c>
      <c r="B46" s="133" t="s">
        <v>49</v>
      </c>
      <c r="C46" s="68">
        <v>4</v>
      </c>
      <c r="D46" s="21" t="s">
        <v>19</v>
      </c>
      <c r="E46" s="24">
        <f t="shared" si="17"/>
        <v>45</v>
      </c>
      <c r="F46" s="34">
        <v>15</v>
      </c>
      <c r="G46" s="35">
        <v>10</v>
      </c>
      <c r="H46" s="35">
        <v>20</v>
      </c>
      <c r="I46" s="28"/>
      <c r="J46" s="24">
        <f t="shared" si="15"/>
        <v>1</v>
      </c>
      <c r="K46" s="28">
        <f t="shared" si="16"/>
        <v>2</v>
      </c>
      <c r="L46" s="37" t="str">
        <f>"#REF!/25"</f>
        <v>#REF!/25</v>
      </c>
      <c r="M46" s="44">
        <v>1</v>
      </c>
      <c r="N46" s="38">
        <f>IF(H49&gt;0,1,0)</f>
        <v>1</v>
      </c>
      <c r="O46" s="39" t="str">
        <f>"#REF!/E45"</f>
        <v>#REF!/E45</v>
      </c>
      <c r="P46" s="40">
        <f>E49/25</f>
        <v>1.8</v>
      </c>
      <c r="Q46" s="40" t="str">
        <f>"#REF!-P45"</f>
        <v>#REF!-P45</v>
      </c>
    </row>
    <row r="47" spans="1:17" s="41" customFormat="1" ht="15" customHeight="1">
      <c r="A47" s="21">
        <v>37</v>
      </c>
      <c r="B47" s="170" t="s">
        <v>50</v>
      </c>
      <c r="C47" s="22">
        <v>3</v>
      </c>
      <c r="D47" s="23" t="s">
        <v>23</v>
      </c>
      <c r="E47" s="24">
        <f t="shared" si="17"/>
        <v>45</v>
      </c>
      <c r="F47" s="25">
        <v>30</v>
      </c>
      <c r="G47" s="26">
        <v>5</v>
      </c>
      <c r="H47" s="26">
        <v>10</v>
      </c>
      <c r="I47" s="24"/>
      <c r="J47" s="24">
        <f>ROUNDUP(F47/15,0)</f>
        <v>2</v>
      </c>
      <c r="K47" s="28">
        <f t="shared" si="16"/>
        <v>1</v>
      </c>
      <c r="L47" s="69">
        <f aca="true" t="shared" si="18" ref="L47:Q47">SUM(L39:L46)</f>
        <v>0</v>
      </c>
      <c r="M47" s="70">
        <f t="shared" si="18"/>
        <v>1</v>
      </c>
      <c r="N47" s="70" t="e">
        <f t="shared" si="18"/>
        <v>#REF!</v>
      </c>
      <c r="O47" s="70">
        <f t="shared" si="18"/>
        <v>0</v>
      </c>
      <c r="P47" s="70">
        <f t="shared" si="18"/>
        <v>14.600000000000001</v>
      </c>
      <c r="Q47" s="70">
        <f t="shared" si="18"/>
        <v>0</v>
      </c>
    </row>
    <row r="48" spans="1:17" s="73" customFormat="1" ht="15" customHeight="1">
      <c r="A48" s="21">
        <v>38</v>
      </c>
      <c r="B48" s="163" t="s">
        <v>43</v>
      </c>
      <c r="C48" s="60">
        <v>4</v>
      </c>
      <c r="D48" s="21" t="s">
        <v>19</v>
      </c>
      <c r="E48" s="24">
        <f t="shared" si="17"/>
        <v>45</v>
      </c>
      <c r="F48" s="28">
        <v>15</v>
      </c>
      <c r="G48" s="28">
        <v>10</v>
      </c>
      <c r="H48" s="61">
        <v>20</v>
      </c>
      <c r="I48" s="28"/>
      <c r="J48" s="24">
        <f>ROUNDUP(F48/15,0)</f>
        <v>1</v>
      </c>
      <c r="K48" s="28">
        <f t="shared" si="16"/>
        <v>2</v>
      </c>
      <c r="L48" s="71"/>
      <c r="M48" s="72"/>
      <c r="N48" s="72"/>
      <c r="P48" s="72"/>
      <c r="Q48" s="72"/>
    </row>
    <row r="49" spans="1:17" s="73" customFormat="1" ht="15" customHeight="1">
      <c r="A49" s="21">
        <v>39</v>
      </c>
      <c r="B49" s="170" t="s">
        <v>51</v>
      </c>
      <c r="C49" s="68">
        <v>4</v>
      </c>
      <c r="D49" s="23" t="s">
        <v>23</v>
      </c>
      <c r="E49" s="24">
        <f t="shared" si="17"/>
        <v>45</v>
      </c>
      <c r="F49" s="24">
        <v>15</v>
      </c>
      <c r="G49" s="24">
        <v>10</v>
      </c>
      <c r="H49" s="53">
        <v>20</v>
      </c>
      <c r="I49" s="24"/>
      <c r="J49" s="24">
        <f t="shared" si="15"/>
        <v>1</v>
      </c>
      <c r="K49" s="28">
        <f t="shared" si="16"/>
        <v>2</v>
      </c>
      <c r="L49" s="71"/>
      <c r="M49" s="72"/>
      <c r="N49" s="72"/>
      <c r="P49" s="72"/>
      <c r="Q49" s="72"/>
    </row>
    <row r="50" spans="1:17" s="73" customFormat="1" ht="15" customHeight="1">
      <c r="A50" s="21"/>
      <c r="B50" s="165" t="s">
        <v>29</v>
      </c>
      <c r="C50" s="45">
        <f>SUM(C41:C49)</f>
        <v>31</v>
      </c>
      <c r="D50" s="46">
        <f>COUNTIF(D41:D49,"e")</f>
        <v>3</v>
      </c>
      <c r="E50" s="47">
        <f aca="true" t="shared" si="19" ref="E50:K50">SUM(E41:E49)</f>
        <v>375</v>
      </c>
      <c r="F50" s="47">
        <f t="shared" si="19"/>
        <v>135</v>
      </c>
      <c r="G50" s="47">
        <f t="shared" si="19"/>
        <v>65</v>
      </c>
      <c r="H50" s="47">
        <f t="shared" si="19"/>
        <v>175</v>
      </c>
      <c r="I50" s="47">
        <f t="shared" si="19"/>
        <v>0</v>
      </c>
      <c r="J50" s="47">
        <f t="shared" si="19"/>
        <v>9</v>
      </c>
      <c r="K50" s="47">
        <f t="shared" si="19"/>
        <v>16</v>
      </c>
      <c r="L50" s="71"/>
      <c r="M50" s="72"/>
      <c r="N50" s="72"/>
      <c r="P50" s="72"/>
      <c r="Q50" s="72"/>
    </row>
    <row r="51" spans="1:17" s="73" customFormat="1" ht="15" customHeight="1">
      <c r="A51" s="21"/>
      <c r="B51" s="161" t="s">
        <v>52</v>
      </c>
      <c r="C51" s="16"/>
      <c r="D51" s="16"/>
      <c r="E51" s="16"/>
      <c r="F51" s="16"/>
      <c r="G51" s="16"/>
      <c r="H51" s="16"/>
      <c r="I51" s="16"/>
      <c r="J51" s="16"/>
      <c r="K51" s="17"/>
      <c r="L51" s="71"/>
      <c r="M51" s="72"/>
      <c r="N51" s="72"/>
      <c r="P51" s="72"/>
      <c r="Q51" s="72"/>
    </row>
    <row r="52" spans="1:17" s="73" customFormat="1" ht="15" customHeight="1">
      <c r="A52" s="21">
        <v>40</v>
      </c>
      <c r="B52" s="171" t="s">
        <v>53</v>
      </c>
      <c r="C52" s="68">
        <v>4</v>
      </c>
      <c r="D52" s="21" t="s">
        <v>23</v>
      </c>
      <c r="E52" s="24">
        <f aca="true" t="shared" si="20" ref="E52:E59">SUM(F52:I52)</f>
        <v>45</v>
      </c>
      <c r="F52" s="34">
        <v>15</v>
      </c>
      <c r="G52" s="35">
        <v>10</v>
      </c>
      <c r="H52" s="35">
        <v>20</v>
      </c>
      <c r="I52" s="24"/>
      <c r="J52" s="24">
        <f>ROUNDUP(F52/15,0)</f>
        <v>1</v>
      </c>
      <c r="K52" s="28">
        <f>ROUNDUP((G52+H52+I52)/15,0)</f>
        <v>2</v>
      </c>
      <c r="L52" s="71"/>
      <c r="M52" s="72"/>
      <c r="N52" s="72"/>
      <c r="P52" s="72"/>
      <c r="Q52" s="72"/>
    </row>
    <row r="53" spans="1:17" s="73" customFormat="1" ht="15" customHeight="1">
      <c r="A53" s="132">
        <v>41</v>
      </c>
      <c r="B53" s="163" t="s">
        <v>98</v>
      </c>
      <c r="C53" s="158">
        <v>4</v>
      </c>
      <c r="D53" s="132" t="s">
        <v>23</v>
      </c>
      <c r="E53" s="151">
        <f>SUM(F53:I53)</f>
        <v>50</v>
      </c>
      <c r="F53" s="159">
        <v>15</v>
      </c>
      <c r="G53" s="155">
        <v>10</v>
      </c>
      <c r="H53" s="155">
        <v>20</v>
      </c>
      <c r="I53" s="151">
        <v>5</v>
      </c>
      <c r="J53" s="151">
        <f>ROUNDUP(F53/15,0)</f>
        <v>1</v>
      </c>
      <c r="K53" s="152">
        <f>ROUNDUP((G53+H53+I53)/15,0)</f>
        <v>3</v>
      </c>
      <c r="L53" s="71"/>
      <c r="M53" s="72"/>
      <c r="N53" s="72"/>
      <c r="P53" s="72"/>
      <c r="Q53" s="72"/>
    </row>
    <row r="54" spans="1:17" s="73" customFormat="1" ht="15" customHeight="1">
      <c r="A54" s="21">
        <v>42</v>
      </c>
      <c r="B54" s="163" t="s">
        <v>54</v>
      </c>
      <c r="C54" s="68">
        <v>4</v>
      </c>
      <c r="D54" s="21" t="s">
        <v>23</v>
      </c>
      <c r="E54" s="24">
        <f t="shared" si="20"/>
        <v>45</v>
      </c>
      <c r="F54" s="34">
        <v>15</v>
      </c>
      <c r="G54" s="35">
        <v>10</v>
      </c>
      <c r="H54" s="35">
        <v>20</v>
      </c>
      <c r="I54" s="24"/>
      <c r="J54" s="24">
        <f aca="true" t="shared" si="21" ref="J54:J59">ROUNDUP(F54/15,0)</f>
        <v>1</v>
      </c>
      <c r="K54" s="28">
        <f aca="true" t="shared" si="22" ref="K54:K59">ROUNDUP((G54+H54+I54)/15,0)</f>
        <v>2</v>
      </c>
      <c r="L54" s="71"/>
      <c r="M54" s="72"/>
      <c r="N54" s="72"/>
      <c r="P54" s="72"/>
      <c r="Q54" s="72"/>
    </row>
    <row r="55" spans="1:17" s="73" customFormat="1" ht="15" customHeight="1">
      <c r="A55" s="21">
        <v>43</v>
      </c>
      <c r="B55" s="163" t="s">
        <v>55</v>
      </c>
      <c r="C55" s="68">
        <v>4</v>
      </c>
      <c r="D55" s="21" t="s">
        <v>19</v>
      </c>
      <c r="E55" s="24">
        <f t="shared" si="20"/>
        <v>45</v>
      </c>
      <c r="F55" s="34">
        <v>15</v>
      </c>
      <c r="G55" s="35">
        <v>10</v>
      </c>
      <c r="H55" s="35">
        <v>20</v>
      </c>
      <c r="I55" s="24"/>
      <c r="J55" s="24">
        <f t="shared" si="21"/>
        <v>1</v>
      </c>
      <c r="K55" s="28">
        <f t="shared" si="22"/>
        <v>2</v>
      </c>
      <c r="L55" s="71"/>
      <c r="M55" s="72"/>
      <c r="N55" s="72"/>
      <c r="P55" s="72"/>
      <c r="Q55" s="72"/>
    </row>
    <row r="56" spans="1:17" s="73" customFormat="1" ht="15" customHeight="1">
      <c r="A56" s="21">
        <v>44</v>
      </c>
      <c r="B56" s="163" t="s">
        <v>56</v>
      </c>
      <c r="C56" s="68">
        <v>4</v>
      </c>
      <c r="D56" s="21" t="s">
        <v>19</v>
      </c>
      <c r="E56" s="24">
        <f t="shared" si="20"/>
        <v>45</v>
      </c>
      <c r="F56" s="34">
        <v>15</v>
      </c>
      <c r="G56" s="35">
        <v>10</v>
      </c>
      <c r="H56" s="35">
        <v>20</v>
      </c>
      <c r="I56" s="24"/>
      <c r="J56" s="24">
        <f t="shared" si="21"/>
        <v>1</v>
      </c>
      <c r="K56" s="28">
        <f t="shared" si="22"/>
        <v>2</v>
      </c>
      <c r="L56" s="71"/>
      <c r="M56" s="72"/>
      <c r="N56" s="72"/>
      <c r="P56" s="72"/>
      <c r="Q56" s="72"/>
    </row>
    <row r="57" spans="1:17" s="73" customFormat="1" ht="15" customHeight="1">
      <c r="A57" s="74">
        <v>45</v>
      </c>
      <c r="B57" s="163" t="s">
        <v>57</v>
      </c>
      <c r="C57" s="68">
        <v>3</v>
      </c>
      <c r="D57" s="21" t="s">
        <v>19</v>
      </c>
      <c r="E57" s="24">
        <f t="shared" si="20"/>
        <v>45</v>
      </c>
      <c r="F57" s="34">
        <v>15</v>
      </c>
      <c r="G57" s="35">
        <v>10</v>
      </c>
      <c r="H57" s="35">
        <v>20</v>
      </c>
      <c r="I57" s="24"/>
      <c r="J57" s="24">
        <f t="shared" si="21"/>
        <v>1</v>
      </c>
      <c r="K57" s="28">
        <f t="shared" si="22"/>
        <v>2</v>
      </c>
      <c r="L57" s="71"/>
      <c r="M57" s="72"/>
      <c r="N57" s="72"/>
      <c r="P57" s="72"/>
      <c r="Q57" s="72"/>
    </row>
    <row r="58" spans="1:17" s="33" customFormat="1" ht="15" customHeight="1">
      <c r="A58" s="74">
        <v>46</v>
      </c>
      <c r="B58" s="163" t="s">
        <v>58</v>
      </c>
      <c r="C58" s="68">
        <v>4</v>
      </c>
      <c r="D58" s="21" t="s">
        <v>19</v>
      </c>
      <c r="E58" s="24">
        <f t="shared" si="20"/>
        <v>45</v>
      </c>
      <c r="F58" s="34">
        <v>15</v>
      </c>
      <c r="G58" s="35">
        <v>10</v>
      </c>
      <c r="H58" s="35">
        <v>20</v>
      </c>
      <c r="I58" s="24"/>
      <c r="J58" s="24">
        <f t="shared" si="21"/>
        <v>1</v>
      </c>
      <c r="K58" s="28">
        <f t="shared" si="22"/>
        <v>2</v>
      </c>
      <c r="L58" s="37" t="str">
        <f>"#REF!/25"</f>
        <v>#REF!/25</v>
      </c>
      <c r="M58" s="38">
        <v>0</v>
      </c>
      <c r="N58" s="38">
        <f>IF(H62&gt;0,1,0)</f>
        <v>1</v>
      </c>
      <c r="O58" s="39" t="str">
        <f>"#REF!/E31"</f>
        <v>#REF!/E31</v>
      </c>
      <c r="P58" s="40">
        <v>2.2</v>
      </c>
      <c r="Q58" s="40" t="str">
        <f>"#REF!-P31"</f>
        <v>#REF!-P31</v>
      </c>
    </row>
    <row r="59" spans="1:17" s="33" customFormat="1" ht="15" customHeight="1">
      <c r="A59" s="21">
        <v>47</v>
      </c>
      <c r="B59" s="172" t="s">
        <v>59</v>
      </c>
      <c r="C59" s="68">
        <v>3</v>
      </c>
      <c r="D59" s="21" t="s">
        <v>19</v>
      </c>
      <c r="E59" s="24">
        <f t="shared" si="20"/>
        <v>45</v>
      </c>
      <c r="F59" s="34">
        <v>15</v>
      </c>
      <c r="G59" s="35">
        <v>10</v>
      </c>
      <c r="H59" s="35">
        <v>20</v>
      </c>
      <c r="I59" s="24"/>
      <c r="J59" s="24">
        <f t="shared" si="21"/>
        <v>1</v>
      </c>
      <c r="K59" s="28">
        <f t="shared" si="22"/>
        <v>2</v>
      </c>
      <c r="L59" s="37" t="str">
        <f>"#REF!/25"</f>
        <v>#REF!/25</v>
      </c>
      <c r="M59" s="38">
        <v>0</v>
      </c>
      <c r="N59" s="38" t="e">
        <f>IF(#REF!&gt;0,1,0)</f>
        <v>#REF!</v>
      </c>
      <c r="O59" s="39" t="str">
        <f>"#REF!/E31"</f>
        <v>#REF!/E31</v>
      </c>
      <c r="P59" s="40">
        <v>2.2</v>
      </c>
      <c r="Q59" s="40" t="str">
        <f>"#REF!-P31"</f>
        <v>#REF!-P31</v>
      </c>
    </row>
    <row r="60" spans="1:17" s="73" customFormat="1" ht="15" customHeight="1">
      <c r="A60" s="134"/>
      <c r="B60" s="165" t="s">
        <v>29</v>
      </c>
      <c r="C60" s="45">
        <f>SUM(C52:C59)</f>
        <v>30</v>
      </c>
      <c r="D60" s="46">
        <f>COUNTIF(D52:D59,"e")</f>
        <v>3</v>
      </c>
      <c r="E60" s="47">
        <f aca="true" t="shared" si="23" ref="E60:K60">SUM(E52:E59)</f>
        <v>365</v>
      </c>
      <c r="F60" s="47">
        <f t="shared" si="23"/>
        <v>120</v>
      </c>
      <c r="G60" s="47">
        <f t="shared" si="23"/>
        <v>80</v>
      </c>
      <c r="H60" s="47">
        <f t="shared" si="23"/>
        <v>160</v>
      </c>
      <c r="I60" s="47">
        <f t="shared" si="23"/>
        <v>5</v>
      </c>
      <c r="J60" s="47">
        <f t="shared" si="23"/>
        <v>8</v>
      </c>
      <c r="K60" s="47">
        <f t="shared" si="23"/>
        <v>17</v>
      </c>
      <c r="L60" s="71"/>
      <c r="M60" s="72"/>
      <c r="N60" s="72"/>
      <c r="P60" s="72"/>
      <c r="Q60" s="72"/>
    </row>
    <row r="61" spans="1:17" s="33" customFormat="1" ht="15" customHeight="1">
      <c r="A61" s="21"/>
      <c r="B61" s="167" t="s">
        <v>60</v>
      </c>
      <c r="C61" s="59"/>
      <c r="D61" s="59"/>
      <c r="E61" s="59"/>
      <c r="F61" s="59"/>
      <c r="G61" s="59"/>
      <c r="H61" s="59"/>
      <c r="I61" s="59"/>
      <c r="J61" s="59"/>
      <c r="K61" s="51"/>
      <c r="L61" s="37" t="str">
        <f>"#REF!/25"</f>
        <v>#REF!/25</v>
      </c>
      <c r="M61" s="38">
        <v>0</v>
      </c>
      <c r="N61" s="38">
        <f>IF(H64&gt;0,1,0)</f>
        <v>1</v>
      </c>
      <c r="O61" s="39" t="str">
        <f>"#REF!/E31"</f>
        <v>#REF!/E31</v>
      </c>
      <c r="P61" s="40">
        <v>2.2</v>
      </c>
      <c r="Q61" s="40" t="str">
        <f>"#REF!-P31"</f>
        <v>#REF!-P31</v>
      </c>
    </row>
    <row r="62" spans="1:17" s="33" customFormat="1" ht="15" customHeight="1">
      <c r="A62" s="132">
        <v>48</v>
      </c>
      <c r="B62" s="164" t="s">
        <v>99</v>
      </c>
      <c r="C62" s="154">
        <v>3</v>
      </c>
      <c r="D62" s="153" t="s">
        <v>23</v>
      </c>
      <c r="E62" s="151">
        <f aca="true" t="shared" si="24" ref="E62:E71">SUM(F62:I62)</f>
        <v>45</v>
      </c>
      <c r="F62" s="152">
        <v>15</v>
      </c>
      <c r="G62" s="151">
        <v>10</v>
      </c>
      <c r="H62" s="151">
        <v>20</v>
      </c>
      <c r="I62" s="151"/>
      <c r="J62" s="151">
        <f aca="true" t="shared" si="25" ref="J62:J71">ROUNDUP(F62/15,0)</f>
        <v>1</v>
      </c>
      <c r="K62" s="152">
        <f aca="true" t="shared" si="26" ref="K62:K71">ROUNDUP((G62+H62+I62)/15,0)</f>
        <v>2</v>
      </c>
      <c r="L62" s="37" t="str">
        <f>"#REF!/25"</f>
        <v>#REF!/25</v>
      </c>
      <c r="M62" s="38">
        <v>0</v>
      </c>
      <c r="N62" s="38" t="e">
        <f>IF(#REF!&gt;0,1,0)</f>
        <v>#REF!</v>
      </c>
      <c r="O62" s="39" t="str">
        <f>"#REF!/E31"</f>
        <v>#REF!/E31</v>
      </c>
      <c r="P62" s="40">
        <v>2.2</v>
      </c>
      <c r="Q62" s="40" t="str">
        <f>"#REF!-P31"</f>
        <v>#REF!-P31</v>
      </c>
    </row>
    <row r="63" spans="1:17" s="33" customFormat="1" ht="15" customHeight="1">
      <c r="A63" s="132">
        <v>49</v>
      </c>
      <c r="B63" s="162" t="s">
        <v>61</v>
      </c>
      <c r="C63" s="22">
        <v>3</v>
      </c>
      <c r="D63" s="21" t="s">
        <v>19</v>
      </c>
      <c r="E63" s="24">
        <f t="shared" si="24"/>
        <v>60</v>
      </c>
      <c r="F63" s="24">
        <v>15</v>
      </c>
      <c r="G63" s="24">
        <v>10</v>
      </c>
      <c r="H63" s="53">
        <v>35</v>
      </c>
      <c r="I63" s="24"/>
      <c r="J63" s="24">
        <f t="shared" si="25"/>
        <v>1</v>
      </c>
      <c r="K63" s="28">
        <f t="shared" si="26"/>
        <v>3</v>
      </c>
      <c r="L63" s="37" t="str">
        <f>"#REF!/25"</f>
        <v>#REF!/25</v>
      </c>
      <c r="M63" s="38">
        <v>0</v>
      </c>
      <c r="N63" s="38" t="e">
        <f>IF(#REF!&gt;0,1,0)</f>
        <v>#REF!</v>
      </c>
      <c r="O63" s="39" t="str">
        <f>"#REF!/E31"</f>
        <v>#REF!/E31</v>
      </c>
      <c r="P63" s="40">
        <v>2.2</v>
      </c>
      <c r="Q63" s="40" t="str">
        <f>"#REF!-P31"</f>
        <v>#REF!-P31</v>
      </c>
    </row>
    <row r="64" spans="1:17" s="65" customFormat="1" ht="15" customHeight="1">
      <c r="A64" s="153">
        <v>50</v>
      </c>
      <c r="B64" s="164" t="s">
        <v>100</v>
      </c>
      <c r="C64" s="154">
        <v>3</v>
      </c>
      <c r="D64" s="153" t="s">
        <v>23</v>
      </c>
      <c r="E64" s="151">
        <f t="shared" si="24"/>
        <v>45</v>
      </c>
      <c r="F64" s="152">
        <v>15</v>
      </c>
      <c r="G64" s="151">
        <v>10</v>
      </c>
      <c r="H64" s="151">
        <v>20</v>
      </c>
      <c r="I64" s="151"/>
      <c r="J64" s="151">
        <f t="shared" si="25"/>
        <v>1</v>
      </c>
      <c r="K64" s="152">
        <f t="shared" si="26"/>
        <v>2</v>
      </c>
      <c r="L64" s="63"/>
      <c r="M64" s="64"/>
      <c r="N64" s="64"/>
      <c r="P64" s="64"/>
      <c r="Q64" s="64"/>
    </row>
    <row r="65" spans="1:17" s="78" customFormat="1" ht="15" customHeight="1">
      <c r="A65" s="153">
        <v>51</v>
      </c>
      <c r="B65" s="164" t="s">
        <v>101</v>
      </c>
      <c r="C65" s="154">
        <v>3</v>
      </c>
      <c r="D65" s="153" t="s">
        <v>19</v>
      </c>
      <c r="E65" s="151">
        <f t="shared" si="24"/>
        <v>30</v>
      </c>
      <c r="F65" s="152">
        <v>15</v>
      </c>
      <c r="G65" s="151">
        <v>5</v>
      </c>
      <c r="H65" s="151">
        <v>10</v>
      </c>
      <c r="I65" s="151"/>
      <c r="J65" s="151">
        <f t="shared" si="25"/>
        <v>1</v>
      </c>
      <c r="K65" s="152">
        <f t="shared" si="26"/>
        <v>1</v>
      </c>
      <c r="L65" s="76"/>
      <c r="M65" s="77"/>
      <c r="N65" s="77"/>
      <c r="P65" s="77"/>
      <c r="Q65" s="77"/>
    </row>
    <row r="66" spans="1:17" s="33" customFormat="1" ht="15" customHeight="1">
      <c r="A66" s="21">
        <v>52</v>
      </c>
      <c r="B66" s="162" t="s">
        <v>62</v>
      </c>
      <c r="C66" s="22">
        <v>4</v>
      </c>
      <c r="D66" s="23" t="s">
        <v>19</v>
      </c>
      <c r="E66" s="24">
        <f t="shared" si="24"/>
        <v>45</v>
      </c>
      <c r="F66" s="22">
        <v>15</v>
      </c>
      <c r="G66" s="26">
        <v>10</v>
      </c>
      <c r="H66" s="75">
        <v>20</v>
      </c>
      <c r="I66" s="24"/>
      <c r="J66" s="24">
        <f t="shared" si="25"/>
        <v>1</v>
      </c>
      <c r="K66" s="28">
        <f t="shared" si="26"/>
        <v>2</v>
      </c>
      <c r="L66" s="37" t="str">
        <f>"#REF!/25"</f>
        <v>#REF!/25</v>
      </c>
      <c r="M66" s="38">
        <v>0</v>
      </c>
      <c r="N66" s="38" t="e">
        <f>IF(#REF!&gt;0,1,0)</f>
        <v>#REF!</v>
      </c>
      <c r="O66" s="39" t="str">
        <f>"#REF!/E31"</f>
        <v>#REF!/E31</v>
      </c>
      <c r="P66" s="40">
        <v>2.2</v>
      </c>
      <c r="Q66" s="40" t="str">
        <f>"#REF!-P31"</f>
        <v>#REF!-P31</v>
      </c>
    </row>
    <row r="67" spans="1:17" s="78" customFormat="1" ht="15" customHeight="1">
      <c r="A67" s="144">
        <v>53</v>
      </c>
      <c r="B67" s="168" t="s">
        <v>102</v>
      </c>
      <c r="C67" s="148">
        <v>4</v>
      </c>
      <c r="D67" s="153" t="s">
        <v>23</v>
      </c>
      <c r="E67" s="151">
        <f t="shared" si="24"/>
        <v>45</v>
      </c>
      <c r="F67" s="148">
        <v>15</v>
      </c>
      <c r="G67" s="149">
        <v>10</v>
      </c>
      <c r="H67" s="150">
        <v>20</v>
      </c>
      <c r="I67" s="151"/>
      <c r="J67" s="151">
        <f t="shared" si="25"/>
        <v>1</v>
      </c>
      <c r="K67" s="152">
        <f t="shared" si="26"/>
        <v>2</v>
      </c>
      <c r="L67" s="76"/>
      <c r="M67" s="77"/>
      <c r="N67" s="77"/>
      <c r="P67" s="77"/>
      <c r="Q67" s="77"/>
    </row>
    <row r="68" spans="1:17" s="78" customFormat="1" ht="15" customHeight="1">
      <c r="A68" s="23">
        <v>54</v>
      </c>
      <c r="B68" s="162" t="s">
        <v>63</v>
      </c>
      <c r="C68" s="22">
        <v>2</v>
      </c>
      <c r="D68" s="23" t="s">
        <v>19</v>
      </c>
      <c r="E68" s="24">
        <f t="shared" si="24"/>
        <v>30</v>
      </c>
      <c r="F68" s="25">
        <v>15</v>
      </c>
      <c r="G68" s="25">
        <v>5</v>
      </c>
      <c r="H68" s="25">
        <v>10</v>
      </c>
      <c r="I68" s="24"/>
      <c r="J68" s="24">
        <f t="shared" si="25"/>
        <v>1</v>
      </c>
      <c r="K68" s="28">
        <f t="shared" si="26"/>
        <v>1</v>
      </c>
      <c r="L68" s="76"/>
      <c r="M68" s="77"/>
      <c r="N68" s="77"/>
      <c r="P68" s="77"/>
      <c r="Q68" s="77"/>
    </row>
    <row r="69" spans="1:17" s="78" customFormat="1" ht="15" customHeight="1">
      <c r="A69" s="132">
        <v>55</v>
      </c>
      <c r="B69" s="164" t="s">
        <v>103</v>
      </c>
      <c r="C69" s="154">
        <v>2</v>
      </c>
      <c r="D69" s="153" t="s">
        <v>19</v>
      </c>
      <c r="E69" s="151">
        <f t="shared" si="24"/>
        <v>30</v>
      </c>
      <c r="F69" s="152">
        <v>15</v>
      </c>
      <c r="G69" s="151">
        <v>5</v>
      </c>
      <c r="H69" s="151">
        <v>10</v>
      </c>
      <c r="I69" s="151"/>
      <c r="J69" s="151">
        <f t="shared" si="25"/>
        <v>1</v>
      </c>
      <c r="K69" s="152">
        <f t="shared" si="26"/>
        <v>1</v>
      </c>
      <c r="L69" s="76"/>
      <c r="M69" s="77"/>
      <c r="N69" s="77"/>
      <c r="P69" s="77"/>
      <c r="Q69" s="77"/>
    </row>
    <row r="70" spans="1:17" s="78" customFormat="1" ht="15" customHeight="1">
      <c r="A70" s="21">
        <v>56</v>
      </c>
      <c r="B70" s="162" t="s">
        <v>64</v>
      </c>
      <c r="C70" s="22">
        <v>1</v>
      </c>
      <c r="D70" s="23" t="s">
        <v>19</v>
      </c>
      <c r="E70" s="24">
        <f t="shared" si="24"/>
        <v>15</v>
      </c>
      <c r="F70" s="22"/>
      <c r="G70" s="26"/>
      <c r="H70" s="75">
        <v>15</v>
      </c>
      <c r="I70" s="24"/>
      <c r="J70" s="24">
        <f t="shared" si="25"/>
        <v>0</v>
      </c>
      <c r="K70" s="28">
        <f t="shared" si="26"/>
        <v>1</v>
      </c>
      <c r="L70" s="76"/>
      <c r="M70" s="77"/>
      <c r="N70" s="77"/>
      <c r="P70" s="77"/>
      <c r="Q70" s="77"/>
    </row>
    <row r="71" spans="1:17" s="78" customFormat="1" ht="15" customHeight="1">
      <c r="A71" s="21">
        <v>57</v>
      </c>
      <c r="B71" s="162" t="s">
        <v>65</v>
      </c>
      <c r="C71" s="22">
        <v>6</v>
      </c>
      <c r="D71" s="141" t="s">
        <v>23</v>
      </c>
      <c r="E71" s="24">
        <f t="shared" si="24"/>
        <v>0</v>
      </c>
      <c r="F71" s="22"/>
      <c r="G71" s="26"/>
      <c r="H71" s="75"/>
      <c r="I71" s="24"/>
      <c r="J71" s="24">
        <f t="shared" si="25"/>
        <v>0</v>
      </c>
      <c r="K71" s="28">
        <f t="shared" si="26"/>
        <v>0</v>
      </c>
      <c r="L71" s="76"/>
      <c r="M71" s="77"/>
      <c r="N71" s="77"/>
      <c r="P71" s="77"/>
      <c r="Q71" s="77"/>
    </row>
    <row r="72" spans="1:17" s="33" customFormat="1" ht="15" customHeight="1">
      <c r="A72" s="21"/>
      <c r="B72" s="165" t="s">
        <v>29</v>
      </c>
      <c r="C72" s="45">
        <f>SUM(C62:C71)</f>
        <v>31</v>
      </c>
      <c r="D72" s="46">
        <f>COUNTIF(D62:D71,"e")</f>
        <v>4</v>
      </c>
      <c r="E72" s="47">
        <f aca="true" t="shared" si="27" ref="E72:K72">SUM(E62:E71)</f>
        <v>345</v>
      </c>
      <c r="F72" s="47">
        <f t="shared" si="27"/>
        <v>120</v>
      </c>
      <c r="G72" s="47">
        <f t="shared" si="27"/>
        <v>65</v>
      </c>
      <c r="H72" s="47">
        <f t="shared" si="27"/>
        <v>160</v>
      </c>
      <c r="I72" s="47">
        <f t="shared" si="27"/>
        <v>0</v>
      </c>
      <c r="J72" s="47">
        <f t="shared" si="27"/>
        <v>8</v>
      </c>
      <c r="K72" s="47">
        <f t="shared" si="27"/>
        <v>15</v>
      </c>
      <c r="L72" s="37" t="str">
        <f>"#REF!/25"</f>
        <v>#REF!/25</v>
      </c>
      <c r="M72" s="38">
        <v>0</v>
      </c>
      <c r="N72" s="38">
        <f>IF(H77&gt;0,1,0)</f>
        <v>1</v>
      </c>
      <c r="O72" s="39" t="str">
        <f>"#REF!/E31"</f>
        <v>#REF!/E31</v>
      </c>
      <c r="P72" s="40">
        <v>2.2</v>
      </c>
      <c r="Q72" s="40" t="str">
        <f>"#REF!-P31"</f>
        <v>#REF!-P31</v>
      </c>
    </row>
    <row r="73" spans="1:17" s="33" customFormat="1" ht="15" customHeight="1">
      <c r="A73" s="135"/>
      <c r="B73" s="173" t="s">
        <v>66</v>
      </c>
      <c r="C73" s="79"/>
      <c r="D73" s="79"/>
      <c r="E73" s="79"/>
      <c r="F73" s="79"/>
      <c r="G73" s="79"/>
      <c r="H73" s="79"/>
      <c r="I73" s="79"/>
      <c r="J73" s="79"/>
      <c r="K73" s="80"/>
      <c r="L73" s="37" t="str">
        <f>"#REF!/25"</f>
        <v>#REF!/25</v>
      </c>
      <c r="M73" s="38">
        <v>0</v>
      </c>
      <c r="N73" s="38" t="e">
        <f>IF(#REF!&gt;0,1,0)</f>
        <v>#REF!</v>
      </c>
      <c r="O73" s="39" t="str">
        <f>"#REF!/E31"</f>
        <v>#REF!/E31</v>
      </c>
      <c r="P73" s="40">
        <v>2.2</v>
      </c>
      <c r="Q73" s="40" t="str">
        <f>"#REF!-P31"</f>
        <v>#REF!-P31</v>
      </c>
    </row>
    <row r="74" spans="1:17" s="33" customFormat="1" ht="15" customHeight="1">
      <c r="A74" s="132">
        <v>58</v>
      </c>
      <c r="B74" s="170" t="s">
        <v>67</v>
      </c>
      <c r="C74" s="81">
        <v>3</v>
      </c>
      <c r="D74" s="82" t="s">
        <v>19</v>
      </c>
      <c r="E74" s="83">
        <f aca="true" t="shared" si="28" ref="E74:E80">SUM(F74:I74)</f>
        <v>45</v>
      </c>
      <c r="F74" s="84">
        <v>30</v>
      </c>
      <c r="G74" s="85">
        <v>5</v>
      </c>
      <c r="H74" s="86">
        <v>10</v>
      </c>
      <c r="I74" s="83"/>
      <c r="J74" s="83">
        <f aca="true" t="shared" si="29" ref="J74:J80">ROUNDUP(F74/15,0)</f>
        <v>2</v>
      </c>
      <c r="K74" s="87">
        <f aca="true" t="shared" si="30" ref="K74:K81">ROUNDUP((G74+H74+I74)/15,0)</f>
        <v>1</v>
      </c>
      <c r="L74" s="37" t="str">
        <f>"#REF!/25"</f>
        <v>#REF!/25</v>
      </c>
      <c r="M74" s="38">
        <v>0</v>
      </c>
      <c r="N74" s="38">
        <f>IF(H78&gt;0,1,0)</f>
        <v>1</v>
      </c>
      <c r="O74" s="39" t="str">
        <f>"#REF!/E31"</f>
        <v>#REF!/E31</v>
      </c>
      <c r="P74" s="40">
        <v>2.2</v>
      </c>
      <c r="Q74" s="40" t="str">
        <f>"#REF!-P31"</f>
        <v>#REF!-P31</v>
      </c>
    </row>
    <row r="75" spans="1:17" s="33" customFormat="1" ht="15" customHeight="1">
      <c r="A75" s="132">
        <v>59</v>
      </c>
      <c r="B75" s="170" t="s">
        <v>104</v>
      </c>
      <c r="C75" s="145">
        <v>4</v>
      </c>
      <c r="D75" s="146" t="s">
        <v>23</v>
      </c>
      <c r="E75" s="142">
        <f t="shared" si="28"/>
        <v>50</v>
      </c>
      <c r="F75" s="147">
        <v>15</v>
      </c>
      <c r="G75" s="147">
        <v>10</v>
      </c>
      <c r="H75" s="147">
        <v>20</v>
      </c>
      <c r="I75" s="142">
        <v>5</v>
      </c>
      <c r="J75" s="142">
        <f t="shared" si="29"/>
        <v>1</v>
      </c>
      <c r="K75" s="143">
        <f t="shared" si="30"/>
        <v>3</v>
      </c>
      <c r="L75" s="37" t="str">
        <f>"#REF!/25"</f>
        <v>#REF!/25</v>
      </c>
      <c r="M75" s="38">
        <v>0</v>
      </c>
      <c r="N75" s="38" t="e">
        <f>IF(#REF!&gt;0,1,0)</f>
        <v>#REF!</v>
      </c>
      <c r="O75" s="39" t="str">
        <f>"#REF!/E31"</f>
        <v>#REF!/E31</v>
      </c>
      <c r="P75" s="40">
        <v>2.2</v>
      </c>
      <c r="Q75" s="40" t="str">
        <f>"#REF!-P31"</f>
        <v>#REF!-P31</v>
      </c>
    </row>
    <row r="76" spans="1:17" s="78" customFormat="1" ht="15" customHeight="1">
      <c r="A76" s="21">
        <v>60</v>
      </c>
      <c r="B76" s="170" t="s">
        <v>68</v>
      </c>
      <c r="C76" s="81">
        <v>3</v>
      </c>
      <c r="D76" s="82" t="s">
        <v>23</v>
      </c>
      <c r="E76" s="83">
        <f t="shared" si="28"/>
        <v>45</v>
      </c>
      <c r="F76" s="81">
        <v>30</v>
      </c>
      <c r="G76" s="85">
        <v>5</v>
      </c>
      <c r="H76" s="86">
        <v>10</v>
      </c>
      <c r="I76" s="83"/>
      <c r="J76" s="83">
        <f t="shared" si="29"/>
        <v>2</v>
      </c>
      <c r="K76" s="87">
        <f t="shared" si="30"/>
        <v>1</v>
      </c>
      <c r="L76" s="76"/>
      <c r="M76" s="77"/>
      <c r="N76" s="77"/>
      <c r="P76" s="77"/>
      <c r="Q76" s="77"/>
    </row>
    <row r="77" spans="1:17" s="91" customFormat="1" ht="15" customHeight="1">
      <c r="A77" s="132">
        <v>61</v>
      </c>
      <c r="B77" s="174" t="s">
        <v>105</v>
      </c>
      <c r="C77" s="157">
        <v>4</v>
      </c>
      <c r="D77" s="146" t="s">
        <v>19</v>
      </c>
      <c r="E77" s="142">
        <f t="shared" si="28"/>
        <v>45</v>
      </c>
      <c r="F77" s="143">
        <v>15</v>
      </c>
      <c r="G77" s="142">
        <v>10</v>
      </c>
      <c r="H77" s="142">
        <v>20</v>
      </c>
      <c r="I77" s="142"/>
      <c r="J77" s="142">
        <f t="shared" si="29"/>
        <v>1</v>
      </c>
      <c r="K77" s="143">
        <f t="shared" si="30"/>
        <v>2</v>
      </c>
      <c r="L77" s="89"/>
      <c r="M77" s="90"/>
      <c r="N77" s="90"/>
      <c r="P77" s="92"/>
      <c r="Q77" s="92"/>
    </row>
    <row r="78" spans="1:17" s="91" customFormat="1" ht="15" customHeight="1">
      <c r="A78" s="160">
        <v>62</v>
      </c>
      <c r="B78" s="174" t="s">
        <v>106</v>
      </c>
      <c r="C78" s="157">
        <v>3</v>
      </c>
      <c r="D78" s="146" t="s">
        <v>19</v>
      </c>
      <c r="E78" s="142">
        <f t="shared" si="28"/>
        <v>30</v>
      </c>
      <c r="F78" s="143">
        <v>15</v>
      </c>
      <c r="G78" s="142">
        <v>5</v>
      </c>
      <c r="H78" s="142">
        <v>10</v>
      </c>
      <c r="I78" s="142"/>
      <c r="J78" s="142">
        <f t="shared" si="29"/>
        <v>1</v>
      </c>
      <c r="K78" s="143">
        <f t="shared" si="30"/>
        <v>1</v>
      </c>
      <c r="L78" s="89"/>
      <c r="M78" s="90"/>
      <c r="N78" s="90"/>
      <c r="P78" s="92"/>
      <c r="Q78" s="92"/>
    </row>
    <row r="79" spans="1:11" ht="12.75">
      <c r="A79" s="132">
        <v>63</v>
      </c>
      <c r="B79" s="170" t="s">
        <v>69</v>
      </c>
      <c r="C79" s="81">
        <v>2</v>
      </c>
      <c r="D79" s="82" t="s">
        <v>19</v>
      </c>
      <c r="E79" s="83">
        <f t="shared" si="28"/>
        <v>30</v>
      </c>
      <c r="F79" s="83"/>
      <c r="G79" s="83"/>
      <c r="H79" s="83">
        <v>30</v>
      </c>
      <c r="I79" s="83"/>
      <c r="J79" s="83">
        <f t="shared" si="29"/>
        <v>0</v>
      </c>
      <c r="K79" s="87">
        <f t="shared" si="30"/>
        <v>2</v>
      </c>
    </row>
    <row r="80" spans="1:11" ht="12.75">
      <c r="A80" s="132">
        <v>64</v>
      </c>
      <c r="B80" s="162" t="s">
        <v>86</v>
      </c>
      <c r="C80" s="81">
        <v>8</v>
      </c>
      <c r="D80" s="82" t="s">
        <v>23</v>
      </c>
      <c r="E80" s="83">
        <f t="shared" si="28"/>
        <v>0</v>
      </c>
      <c r="F80" s="83"/>
      <c r="G80" s="83"/>
      <c r="H80" s="83"/>
      <c r="I80" s="83"/>
      <c r="J80" s="83">
        <f t="shared" si="29"/>
        <v>0</v>
      </c>
      <c r="K80" s="87">
        <f t="shared" si="30"/>
        <v>0</v>
      </c>
    </row>
    <row r="81" spans="1:11" ht="13.5">
      <c r="A81" s="136"/>
      <c r="B81" s="88" t="s">
        <v>29</v>
      </c>
      <c r="C81" s="45">
        <f>SUM(C74:C80)</f>
        <v>27</v>
      </c>
      <c r="D81" s="46">
        <f>COUNTIF(D74:D80,"e")</f>
        <v>3</v>
      </c>
      <c r="E81" s="47">
        <f aca="true" t="shared" si="31" ref="E81:J81">SUM(E74:E80)</f>
        <v>245</v>
      </c>
      <c r="F81" s="47">
        <f t="shared" si="31"/>
        <v>105</v>
      </c>
      <c r="G81" s="47">
        <f t="shared" si="31"/>
        <v>35</v>
      </c>
      <c r="H81" s="47">
        <f t="shared" si="31"/>
        <v>100</v>
      </c>
      <c r="I81" s="47">
        <f t="shared" si="31"/>
        <v>5</v>
      </c>
      <c r="J81" s="47">
        <f t="shared" si="31"/>
        <v>7</v>
      </c>
      <c r="K81" s="48">
        <f t="shared" si="30"/>
        <v>10</v>
      </c>
    </row>
    <row r="82" spans="1:11" ht="12.75">
      <c r="A82" s="136"/>
      <c r="B82" s="137" t="s">
        <v>70</v>
      </c>
      <c r="C82" s="93">
        <f aca="true" t="shared" si="32" ref="C82:I82">C16+C27+C39+C50+C60+C72+C81</f>
        <v>210</v>
      </c>
      <c r="D82" s="93">
        <f t="shared" si="32"/>
        <v>22</v>
      </c>
      <c r="E82" s="93">
        <f t="shared" si="32"/>
        <v>2400</v>
      </c>
      <c r="F82" s="93">
        <f t="shared" si="32"/>
        <v>965</v>
      </c>
      <c r="G82" s="93">
        <f t="shared" si="32"/>
        <v>535</v>
      </c>
      <c r="H82" s="93">
        <f t="shared" si="32"/>
        <v>890</v>
      </c>
      <c r="I82" s="93">
        <f t="shared" si="32"/>
        <v>10</v>
      </c>
      <c r="J82" s="94"/>
      <c r="K82" s="94"/>
    </row>
    <row r="83" spans="1:11" ht="13.5">
      <c r="A83" s="136"/>
      <c r="B83" s="138" t="s">
        <v>71</v>
      </c>
      <c r="C83" s="95"/>
      <c r="D83" s="96"/>
      <c r="E83" s="97"/>
      <c r="F83" s="98">
        <f>(F82/E82)*100</f>
        <v>40.208333333333336</v>
      </c>
      <c r="G83" s="98">
        <f>(G82/E82)*100</f>
        <v>22.291666666666668</v>
      </c>
      <c r="H83" s="98">
        <f>(H82/E82)*100</f>
        <v>37.083333333333336</v>
      </c>
      <c r="I83" s="98">
        <f>(I82/E82)*100</f>
        <v>0.4166666666666667</v>
      </c>
      <c r="J83" s="99"/>
      <c r="K83" s="100"/>
    </row>
    <row r="84" ht="12.75">
      <c r="K84" s="104"/>
    </row>
    <row r="85" ht="12.75">
      <c r="K85" s="104"/>
    </row>
    <row r="86" ht="12.75">
      <c r="K86" s="104"/>
    </row>
    <row r="87" spans="4:11" ht="12.75">
      <c r="D87" s="105"/>
      <c r="K87" s="104"/>
    </row>
    <row r="88" ht="12.75">
      <c r="K88" s="104"/>
    </row>
    <row r="89" ht="12.75">
      <c r="K89" s="104"/>
    </row>
    <row r="90" ht="12.75">
      <c r="K90" s="104"/>
    </row>
    <row r="91" ht="12.75">
      <c r="K91" s="104"/>
    </row>
    <row r="92" ht="12.75">
      <c r="K92" s="104"/>
    </row>
    <row r="93" ht="12.75">
      <c r="K93" s="104"/>
    </row>
    <row r="94" ht="12.75">
      <c r="K94" s="104"/>
    </row>
    <row r="95" ht="12.75">
      <c r="K95" s="104"/>
    </row>
    <row r="96" ht="12.75">
      <c r="K96" s="104"/>
    </row>
    <row r="97" ht="12.75">
      <c r="K97" s="104"/>
    </row>
    <row r="98" ht="12.75">
      <c r="K98" s="104"/>
    </row>
    <row r="99" ht="12.75">
      <c r="K99" s="104"/>
    </row>
    <row r="100" ht="12.75">
      <c r="K100" s="104"/>
    </row>
    <row r="101" ht="12.75">
      <c r="K101" s="104"/>
    </row>
    <row r="102" ht="12.75">
      <c r="K102" s="104"/>
    </row>
    <row r="103" ht="12.75">
      <c r="K103" s="104"/>
    </row>
    <row r="104" ht="12.75">
      <c r="K104" s="104"/>
    </row>
    <row r="105" ht="12.75">
      <c r="K105" s="104"/>
    </row>
    <row r="106" ht="12.75">
      <c r="K106" s="104"/>
    </row>
    <row r="107" ht="12.75">
      <c r="K107" s="104"/>
    </row>
    <row r="108" ht="12.75">
      <c r="K108" s="104"/>
    </row>
    <row r="109" ht="12.75">
      <c r="K109" s="104"/>
    </row>
    <row r="110" ht="12.75">
      <c r="K110" s="104"/>
    </row>
    <row r="111" ht="12.75">
      <c r="K111" s="104"/>
    </row>
    <row r="112" ht="12.75">
      <c r="K112" s="104"/>
    </row>
    <row r="113" ht="12.75">
      <c r="K113" s="104"/>
    </row>
    <row r="114" ht="12.75">
      <c r="K114" s="104"/>
    </row>
    <row r="115" ht="12.75">
      <c r="K115" s="104"/>
    </row>
    <row r="116" ht="12.75">
      <c r="K116" s="104"/>
    </row>
    <row r="117" ht="12.75">
      <c r="K117" s="104"/>
    </row>
    <row r="118" ht="12.75">
      <c r="K118" s="104"/>
    </row>
    <row r="119" ht="12.75">
      <c r="K119" s="104"/>
    </row>
    <row r="120" ht="12.75">
      <c r="K120" s="104"/>
    </row>
    <row r="121" ht="12.75">
      <c r="K121" s="104"/>
    </row>
    <row r="122" ht="12.75">
      <c r="K122" s="104"/>
    </row>
    <row r="123" ht="12.75">
      <c r="K123" s="104"/>
    </row>
    <row r="124" ht="12.75">
      <c r="K124" s="104"/>
    </row>
    <row r="125" ht="12.75">
      <c r="K125" s="104"/>
    </row>
    <row r="126" ht="12.75">
      <c r="K126" s="104"/>
    </row>
    <row r="127" ht="12.75">
      <c r="K127" s="104"/>
    </row>
    <row r="128" ht="12.75">
      <c r="K128" s="104"/>
    </row>
    <row r="129" ht="12.75">
      <c r="K129" s="104"/>
    </row>
    <row r="130" ht="12.75">
      <c r="K130" s="104"/>
    </row>
    <row r="131" ht="12.75">
      <c r="K131" s="104"/>
    </row>
    <row r="132" ht="12.75">
      <c r="K132" s="104"/>
    </row>
    <row r="133" ht="12.75">
      <c r="K133" s="104"/>
    </row>
    <row r="134" ht="12.75">
      <c r="K134" s="104"/>
    </row>
    <row r="135" ht="12.75">
      <c r="K135" s="104"/>
    </row>
    <row r="136" ht="12.75">
      <c r="K136" s="104"/>
    </row>
    <row r="137" ht="12.75">
      <c r="K137" s="104"/>
    </row>
    <row r="138" ht="12.75">
      <c r="K138" s="104"/>
    </row>
    <row r="139" ht="12.75">
      <c r="K139" s="104"/>
    </row>
    <row r="140" ht="12.75">
      <c r="K140" s="104"/>
    </row>
    <row r="141" ht="12.75">
      <c r="K141" s="104"/>
    </row>
    <row r="142" ht="12.75">
      <c r="K142" s="104"/>
    </row>
    <row r="143" ht="12.75">
      <c r="K143" s="104"/>
    </row>
    <row r="144" ht="12.75">
      <c r="K144" s="104"/>
    </row>
    <row r="145" ht="12.75">
      <c r="K145" s="104"/>
    </row>
    <row r="146" ht="12.75">
      <c r="K146" s="104"/>
    </row>
    <row r="147" ht="12.75">
      <c r="K147" s="104"/>
    </row>
    <row r="148" ht="12.75">
      <c r="K148" s="104"/>
    </row>
    <row r="149" ht="12.75">
      <c r="K149" s="104"/>
    </row>
    <row r="150" ht="12.75">
      <c r="K150" s="104"/>
    </row>
    <row r="151" ht="12.75">
      <c r="K151" s="104"/>
    </row>
    <row r="152" ht="12.75">
      <c r="K152" s="104"/>
    </row>
    <row r="153" ht="12.75">
      <c r="K153" s="104"/>
    </row>
    <row r="154" ht="12.75">
      <c r="K154" s="104"/>
    </row>
    <row r="155" ht="12.75">
      <c r="K155" s="104"/>
    </row>
    <row r="156" ht="12.75">
      <c r="K156" s="104"/>
    </row>
    <row r="157" ht="12.75">
      <c r="K157" s="104"/>
    </row>
    <row r="158" ht="12.75">
      <c r="K158" s="104"/>
    </row>
    <row r="159" ht="12.75">
      <c r="K159" s="104"/>
    </row>
    <row r="160" ht="12.75">
      <c r="K160" s="104"/>
    </row>
    <row r="161" ht="12.75">
      <c r="K161" s="104"/>
    </row>
    <row r="162" ht="12.75">
      <c r="K162" s="104"/>
    </row>
    <row r="163" ht="12.75">
      <c r="K163" s="104"/>
    </row>
    <row r="164" ht="12.75">
      <c r="K164" s="104"/>
    </row>
    <row r="165" ht="12.75">
      <c r="K165" s="104"/>
    </row>
    <row r="166" ht="12.75">
      <c r="K166" s="104"/>
    </row>
    <row r="167" ht="12.75">
      <c r="K167" s="104"/>
    </row>
    <row r="168" ht="12.75">
      <c r="K168" s="104"/>
    </row>
    <row r="169" ht="12.75">
      <c r="K169" s="104"/>
    </row>
    <row r="170" ht="12.75">
      <c r="K170" s="104"/>
    </row>
    <row r="171" ht="12.75">
      <c r="K171" s="104"/>
    </row>
    <row r="172" ht="12.75">
      <c r="K172" s="104"/>
    </row>
    <row r="173" ht="12.75">
      <c r="K173" s="104"/>
    </row>
    <row r="174" ht="12.75">
      <c r="K174" s="104"/>
    </row>
    <row r="175" ht="12.75">
      <c r="K175" s="104"/>
    </row>
    <row r="176" ht="12.75">
      <c r="K176" s="104"/>
    </row>
    <row r="177" ht="12.75">
      <c r="K177" s="104"/>
    </row>
    <row r="178" ht="12.75">
      <c r="K178" s="104"/>
    </row>
    <row r="179" ht="12.75">
      <c r="K179" s="104"/>
    </row>
    <row r="180" ht="12.75">
      <c r="K180" s="104"/>
    </row>
    <row r="181" ht="12.75">
      <c r="K181" s="104"/>
    </row>
    <row r="182" ht="12.75">
      <c r="K182" s="104"/>
    </row>
    <row r="183" ht="12.75">
      <c r="K183" s="104"/>
    </row>
    <row r="184" ht="12.75">
      <c r="K184" s="104"/>
    </row>
    <row r="185" ht="12.75">
      <c r="K185" s="104"/>
    </row>
    <row r="186" ht="12.75">
      <c r="K186" s="104"/>
    </row>
    <row r="187" ht="12.75">
      <c r="K187" s="104"/>
    </row>
    <row r="188" ht="12.75">
      <c r="K188" s="104"/>
    </row>
    <row r="189" ht="12.75">
      <c r="K189" s="104"/>
    </row>
    <row r="190" ht="12.75">
      <c r="K190" s="104"/>
    </row>
    <row r="191" ht="12.75">
      <c r="K191" s="104"/>
    </row>
    <row r="192" ht="12.75">
      <c r="K192" s="104"/>
    </row>
    <row r="193" ht="12.75">
      <c r="K193" s="104"/>
    </row>
    <row r="194" ht="12.75">
      <c r="K194" s="104"/>
    </row>
    <row r="195" ht="12.75">
      <c r="K195" s="104"/>
    </row>
    <row r="196" ht="12.75">
      <c r="K196" s="104"/>
    </row>
    <row r="197" ht="12.75">
      <c r="K197" s="104"/>
    </row>
    <row r="198" ht="12.75">
      <c r="K198" s="104"/>
    </row>
    <row r="199" ht="12.75">
      <c r="K199" s="104"/>
    </row>
    <row r="200" ht="12.75">
      <c r="K200" s="104"/>
    </row>
    <row r="201" ht="12.75">
      <c r="K201" s="104"/>
    </row>
    <row r="202" ht="12.75">
      <c r="K202" s="104"/>
    </row>
    <row r="203" ht="12.75">
      <c r="K203" s="104"/>
    </row>
    <row r="204" ht="12.75">
      <c r="K204" s="104"/>
    </row>
    <row r="205" ht="12.75">
      <c r="K205" s="104"/>
    </row>
    <row r="206" ht="12.75">
      <c r="K206" s="104"/>
    </row>
    <row r="207" ht="12.75">
      <c r="K207" s="104"/>
    </row>
    <row r="208" ht="12.75">
      <c r="K208" s="104"/>
    </row>
    <row r="209" ht="12.75">
      <c r="K209" s="104"/>
    </row>
    <row r="210" ht="12.75">
      <c r="K210" s="104"/>
    </row>
    <row r="211" ht="12.75">
      <c r="K211" s="104"/>
    </row>
  </sheetData>
  <sheetProtection selectLockedCells="1" selectUnlockedCells="1"/>
  <mergeCells count="2">
    <mergeCell ref="B1:K1"/>
    <mergeCell ref="B2:K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4" r:id="rId1"/>
  <headerFooter alignWithMargins="0">
    <oddHeader>&amp;RZałącznik nr 1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6"/>
  <sheetViews>
    <sheetView zoomScale="115" zoomScaleNormal="115" zoomScaleSheetLayoutView="78" zoomScalePageLayoutView="115" workbookViewId="0" topLeftCell="B1">
      <selection activeCell="C2" sqref="C2:L2"/>
    </sheetView>
  </sheetViews>
  <sheetFormatPr defaultColWidth="9.140625" defaultRowHeight="12.75"/>
  <cols>
    <col min="1" max="1" width="0" style="0" hidden="1" customWidth="1"/>
    <col min="2" max="2" width="5.8515625" style="0" customWidth="1"/>
    <col min="3" max="3" width="44.421875" style="0" customWidth="1"/>
    <col min="4" max="8" width="6.28125" style="0" customWidth="1"/>
    <col min="9" max="10" width="5.421875" style="0" customWidth="1"/>
    <col min="11" max="12" width="6.28125" style="0" customWidth="1"/>
  </cols>
  <sheetData>
    <row r="1" spans="3:12" ht="12.75">
      <c r="C1" s="177" t="s">
        <v>0</v>
      </c>
      <c r="D1" s="178"/>
      <c r="E1" s="178"/>
      <c r="F1" s="178"/>
      <c r="G1" s="178"/>
      <c r="H1" s="178"/>
      <c r="I1" s="178"/>
      <c r="J1" s="178"/>
      <c r="K1" s="178"/>
      <c r="L1" s="179"/>
    </row>
    <row r="2" spans="3:12" ht="45" customHeight="1" thickBot="1">
      <c r="C2" s="180" t="s">
        <v>87</v>
      </c>
      <c r="D2" s="180"/>
      <c r="E2" s="180"/>
      <c r="F2" s="180"/>
      <c r="G2" s="180"/>
      <c r="H2" s="180"/>
      <c r="I2" s="180"/>
      <c r="J2" s="180"/>
      <c r="K2" s="180"/>
      <c r="L2" s="180"/>
    </row>
    <row r="3" spans="3:12" ht="101.25">
      <c r="C3" s="117" t="s">
        <v>2</v>
      </c>
      <c r="D3" s="113" t="s">
        <v>3</v>
      </c>
      <c r="E3" s="114" t="s">
        <v>4</v>
      </c>
      <c r="F3" s="114" t="s">
        <v>5</v>
      </c>
      <c r="G3" s="115" t="s">
        <v>6</v>
      </c>
      <c r="H3" s="116" t="s">
        <v>7</v>
      </c>
      <c r="I3" s="116" t="s">
        <v>8</v>
      </c>
      <c r="J3" s="114" t="s">
        <v>9</v>
      </c>
      <c r="K3" s="115" t="s">
        <v>10</v>
      </c>
      <c r="L3" s="118" t="s">
        <v>11</v>
      </c>
    </row>
    <row r="4" spans="3:12" ht="15" customHeight="1">
      <c r="C4" s="119" t="s">
        <v>72</v>
      </c>
      <c r="D4" s="107"/>
      <c r="E4" s="107"/>
      <c r="F4" s="107"/>
      <c r="G4" s="107"/>
      <c r="H4" s="107"/>
      <c r="I4" s="107"/>
      <c r="J4" s="107"/>
      <c r="K4" s="107"/>
      <c r="L4" s="120"/>
    </row>
    <row r="5" spans="3:12" ht="15" customHeight="1">
      <c r="C5" s="121" t="s">
        <v>84</v>
      </c>
      <c r="D5" s="108">
        <v>2</v>
      </c>
      <c r="E5" s="109" t="s">
        <v>19</v>
      </c>
      <c r="F5" s="110">
        <v>30</v>
      </c>
      <c r="G5" s="111">
        <v>30</v>
      </c>
      <c r="H5" s="26"/>
      <c r="I5" s="26"/>
      <c r="J5" s="112"/>
      <c r="K5" s="28">
        <f>G5/15</f>
        <v>2</v>
      </c>
      <c r="L5" s="122">
        <f>ROUNDUP((H5+I5+J5)/15,0)</f>
        <v>0</v>
      </c>
    </row>
    <row r="6" spans="3:12" ht="15" customHeight="1">
      <c r="C6" s="121" t="s">
        <v>73</v>
      </c>
      <c r="D6" s="108">
        <v>2</v>
      </c>
      <c r="E6" s="109" t="s">
        <v>19</v>
      </c>
      <c r="F6" s="110">
        <v>30</v>
      </c>
      <c r="G6" s="111">
        <v>30</v>
      </c>
      <c r="H6" s="26"/>
      <c r="I6" s="26"/>
      <c r="J6" s="112"/>
      <c r="K6" s="28">
        <f>G6/15</f>
        <v>2</v>
      </c>
      <c r="L6" s="122">
        <f>ROUNDUP((H6+I6+J6)/15,0)</f>
        <v>0</v>
      </c>
    </row>
    <row r="7" spans="3:12" ht="15" customHeight="1">
      <c r="C7" s="119" t="s">
        <v>85</v>
      </c>
      <c r="D7" s="107"/>
      <c r="E7" s="107"/>
      <c r="F7" s="107"/>
      <c r="G7" s="107"/>
      <c r="H7" s="107"/>
      <c r="I7" s="107"/>
      <c r="J7" s="107"/>
      <c r="K7" s="107"/>
      <c r="L7" s="120"/>
    </row>
    <row r="8" spans="3:12" ht="15" customHeight="1">
      <c r="C8" s="121" t="s">
        <v>74</v>
      </c>
      <c r="D8" s="108">
        <v>2</v>
      </c>
      <c r="E8" s="109" t="s">
        <v>19</v>
      </c>
      <c r="F8" s="110">
        <v>30</v>
      </c>
      <c r="G8" s="111">
        <v>30</v>
      </c>
      <c r="H8" s="26"/>
      <c r="I8" s="26"/>
      <c r="J8" s="112"/>
      <c r="K8" s="28">
        <f>G8/15</f>
        <v>2</v>
      </c>
      <c r="L8" s="122">
        <f>ROUNDUP((H8+I8+J8)/15,0)</f>
        <v>0</v>
      </c>
    </row>
    <row r="9" spans="3:12" ht="15" customHeight="1">
      <c r="C9" s="121" t="s">
        <v>75</v>
      </c>
      <c r="D9" s="108">
        <v>2</v>
      </c>
      <c r="E9" s="109" t="s">
        <v>19</v>
      </c>
      <c r="F9" s="110">
        <v>30</v>
      </c>
      <c r="G9" s="111">
        <v>30</v>
      </c>
      <c r="H9" s="26"/>
      <c r="I9" s="26"/>
      <c r="J9" s="112"/>
      <c r="K9" s="28">
        <f>G9/15</f>
        <v>2</v>
      </c>
      <c r="L9" s="122">
        <f>H9/15</f>
        <v>0</v>
      </c>
    </row>
    <row r="10" spans="3:12" ht="15" customHeight="1">
      <c r="C10" s="119" t="s">
        <v>76</v>
      </c>
      <c r="D10" s="107"/>
      <c r="E10" s="107"/>
      <c r="F10" s="107"/>
      <c r="G10" s="107"/>
      <c r="H10" s="107"/>
      <c r="I10" s="107"/>
      <c r="J10" s="107"/>
      <c r="K10" s="107"/>
      <c r="L10" s="120"/>
    </row>
    <row r="11" spans="3:12" ht="15" customHeight="1">
      <c r="C11" s="121" t="s">
        <v>77</v>
      </c>
      <c r="D11" s="108">
        <v>1</v>
      </c>
      <c r="E11" s="109" t="s">
        <v>19</v>
      </c>
      <c r="F11" s="110">
        <f aca="true" t="shared" si="0" ref="F11:F16">SUM(G11:J11)</f>
        <v>15</v>
      </c>
      <c r="G11" s="111">
        <v>15</v>
      </c>
      <c r="H11" s="26"/>
      <c r="I11" s="26"/>
      <c r="J11" s="112"/>
      <c r="K11" s="28">
        <f>G11/15</f>
        <v>1</v>
      </c>
      <c r="L11" s="122">
        <f>H11/15</f>
        <v>0</v>
      </c>
    </row>
    <row r="12" spans="3:12" ht="15" customHeight="1">
      <c r="C12" s="121" t="s">
        <v>78</v>
      </c>
      <c r="D12" s="108">
        <v>1</v>
      </c>
      <c r="E12" s="109" t="s">
        <v>19</v>
      </c>
      <c r="F12" s="110">
        <f t="shared" si="0"/>
        <v>15</v>
      </c>
      <c r="G12" s="111">
        <v>15</v>
      </c>
      <c r="H12" s="26"/>
      <c r="I12" s="26"/>
      <c r="J12" s="112"/>
      <c r="K12" s="28">
        <f aca="true" t="shared" si="1" ref="K12:L16">G12/15</f>
        <v>1</v>
      </c>
      <c r="L12" s="122">
        <f t="shared" si="1"/>
        <v>0</v>
      </c>
    </row>
    <row r="13" spans="3:12" ht="15" customHeight="1">
      <c r="C13" s="121" t="s">
        <v>79</v>
      </c>
      <c r="D13" s="108">
        <v>1</v>
      </c>
      <c r="E13" s="109" t="s">
        <v>19</v>
      </c>
      <c r="F13" s="110">
        <f t="shared" si="0"/>
        <v>15</v>
      </c>
      <c r="G13" s="111">
        <v>15</v>
      </c>
      <c r="H13" s="26"/>
      <c r="I13" s="26"/>
      <c r="J13" s="112"/>
      <c r="K13" s="28">
        <f t="shared" si="1"/>
        <v>1</v>
      </c>
      <c r="L13" s="122">
        <f t="shared" si="1"/>
        <v>0</v>
      </c>
    </row>
    <row r="14" spans="3:12" ht="15" customHeight="1">
      <c r="C14" s="121" t="s">
        <v>80</v>
      </c>
      <c r="D14" s="108">
        <v>1</v>
      </c>
      <c r="E14" s="109" t="s">
        <v>19</v>
      </c>
      <c r="F14" s="110">
        <f t="shared" si="0"/>
        <v>15</v>
      </c>
      <c r="G14" s="111">
        <v>15</v>
      </c>
      <c r="H14" s="26"/>
      <c r="I14" s="26"/>
      <c r="J14" s="112"/>
      <c r="K14" s="28">
        <f t="shared" si="1"/>
        <v>1</v>
      </c>
      <c r="L14" s="122">
        <f t="shared" si="1"/>
        <v>0</v>
      </c>
    </row>
    <row r="15" spans="3:12" ht="15" customHeight="1">
      <c r="C15" s="121" t="s">
        <v>81</v>
      </c>
      <c r="D15" s="108">
        <v>1</v>
      </c>
      <c r="E15" s="109" t="s">
        <v>19</v>
      </c>
      <c r="F15" s="110">
        <f t="shared" si="0"/>
        <v>15</v>
      </c>
      <c r="G15" s="111">
        <v>15</v>
      </c>
      <c r="H15" s="26"/>
      <c r="I15" s="26"/>
      <c r="J15" s="112"/>
      <c r="K15" s="28">
        <f t="shared" si="1"/>
        <v>1</v>
      </c>
      <c r="L15" s="122">
        <f t="shared" si="1"/>
        <v>0</v>
      </c>
    </row>
    <row r="16" spans="3:12" ht="15" customHeight="1" thickBot="1">
      <c r="C16" s="123" t="s">
        <v>82</v>
      </c>
      <c r="D16" s="124">
        <v>1</v>
      </c>
      <c r="E16" s="125" t="s">
        <v>19</v>
      </c>
      <c r="F16" s="126">
        <f t="shared" si="0"/>
        <v>15</v>
      </c>
      <c r="G16" s="127">
        <v>15</v>
      </c>
      <c r="H16" s="128"/>
      <c r="I16" s="128"/>
      <c r="J16" s="129"/>
      <c r="K16" s="130">
        <f t="shared" si="1"/>
        <v>1</v>
      </c>
      <c r="L16" s="131">
        <f t="shared" si="1"/>
        <v>0</v>
      </c>
    </row>
  </sheetData>
  <sheetProtection/>
  <mergeCells count="2">
    <mergeCell ref="C1:L1"/>
    <mergeCell ref="C2:L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Szyszlak-Bargłowicz</dc:creator>
  <cp:keywords/>
  <dc:description/>
  <cp:lastModifiedBy>marta.czyzykiewicz</cp:lastModifiedBy>
  <cp:lastPrinted>2019-05-16T13:18:53Z</cp:lastPrinted>
  <dcterms:created xsi:type="dcterms:W3CDTF">2017-06-01T08:52:23Z</dcterms:created>
  <dcterms:modified xsi:type="dcterms:W3CDTF">2019-05-20T06:49:03Z</dcterms:modified>
  <cp:category/>
  <cp:version/>
  <cp:contentType/>
  <cp:contentStatus/>
</cp:coreProperties>
</file>